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19815" windowHeight="7665"/>
  </bookViews>
  <sheets>
    <sheet name="Matrik Renstra 2019 baru" sheetId="9" r:id="rId1"/>
  </sheets>
  <definedNames>
    <definedName name="_xlnm.Print_Area" localSheetId="0">'Matrik Renstra 2019 baru'!$D$1:$X$129</definedName>
    <definedName name="_xlnm.Print_Titles" localSheetId="0">'Matrik Renstra 2019 baru'!$5:$9</definedName>
  </definedNames>
  <calcPr calcId="144525"/>
</workbook>
</file>

<file path=xl/calcChain.xml><?xml version="1.0" encoding="utf-8"?>
<calcChain xmlns="http://schemas.openxmlformats.org/spreadsheetml/2006/main">
  <c r="N96" i="9" l="1"/>
  <c r="U18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6" i="9"/>
  <c r="V27" i="9"/>
  <c r="V28" i="9"/>
  <c r="V29" i="9"/>
  <c r="V30" i="9"/>
  <c r="V33" i="9"/>
  <c r="U11" i="9"/>
  <c r="U12" i="9"/>
  <c r="U13" i="9"/>
  <c r="U14" i="9"/>
  <c r="U15" i="9"/>
  <c r="U16" i="9"/>
  <c r="U17" i="9"/>
  <c r="U19" i="9"/>
  <c r="U20" i="9"/>
  <c r="U21" i="9"/>
  <c r="U22" i="9"/>
  <c r="U23" i="9"/>
  <c r="U24" i="9"/>
  <c r="U26" i="9"/>
  <c r="U27" i="9"/>
  <c r="U28" i="9"/>
  <c r="U29" i="9"/>
  <c r="U30" i="9"/>
  <c r="U33" i="9"/>
  <c r="Q32" i="9"/>
  <c r="R32" i="9"/>
  <c r="S32" i="9"/>
  <c r="U32" i="9" s="1"/>
  <c r="T32" i="9"/>
  <c r="V32" i="9" s="1"/>
  <c r="Q25" i="9"/>
  <c r="R25" i="9"/>
  <c r="S25" i="9"/>
  <c r="T25" i="9"/>
  <c r="V25" i="9" s="1"/>
  <c r="Q10" i="9"/>
  <c r="R10" i="9"/>
  <c r="S10" i="9"/>
  <c r="T10" i="9"/>
  <c r="O32" i="9"/>
  <c r="P32" i="9"/>
  <c r="O25" i="9"/>
  <c r="P25" i="9"/>
  <c r="O10" i="9"/>
  <c r="P10" i="9"/>
  <c r="P120" i="9" s="1"/>
  <c r="K32" i="9"/>
  <c r="L32" i="9"/>
  <c r="M32" i="9"/>
  <c r="N32" i="9"/>
  <c r="K25" i="9"/>
  <c r="L25" i="9"/>
  <c r="M25" i="9"/>
  <c r="N25" i="9"/>
  <c r="K10" i="9"/>
  <c r="L10" i="9"/>
  <c r="L120" i="9" s="1"/>
  <c r="M10" i="9"/>
  <c r="N10" i="9"/>
  <c r="I32" i="9"/>
  <c r="I25" i="9"/>
  <c r="I10" i="9"/>
  <c r="I120" i="9" s="1"/>
  <c r="J32" i="9"/>
  <c r="J25" i="9"/>
  <c r="J10" i="9"/>
  <c r="V118" i="9"/>
  <c r="U118" i="9"/>
  <c r="V117" i="9"/>
  <c r="U117" i="9"/>
  <c r="V116" i="9"/>
  <c r="U116" i="9"/>
  <c r="V115" i="9"/>
  <c r="U115" i="9"/>
  <c r="V114" i="9"/>
  <c r="U114" i="9"/>
  <c r="V113" i="9"/>
  <c r="U113" i="9"/>
  <c r="T112" i="9"/>
  <c r="R112" i="9"/>
  <c r="V110" i="9"/>
  <c r="U110" i="9"/>
  <c r="V109" i="9"/>
  <c r="U109" i="9"/>
  <c r="V108" i="9"/>
  <c r="U108" i="9"/>
  <c r="V107" i="9"/>
  <c r="U107" i="9"/>
  <c r="T106" i="9"/>
  <c r="V106" i="9" s="1"/>
  <c r="S106" i="9"/>
  <c r="U106" i="9" s="1"/>
  <c r="R105" i="9"/>
  <c r="T105" i="9" s="1"/>
  <c r="Q105" i="9"/>
  <c r="S105" i="9" s="1"/>
  <c r="R104" i="9"/>
  <c r="Q104" i="9"/>
  <c r="R103" i="9"/>
  <c r="T103" i="9" s="1"/>
  <c r="Q103" i="9"/>
  <c r="S103" i="9" s="1"/>
  <c r="R102" i="9"/>
  <c r="T102" i="9" s="1"/>
  <c r="Q102" i="9"/>
  <c r="S102" i="9" s="1"/>
  <c r="T101" i="9"/>
  <c r="V101" i="9" s="1"/>
  <c r="S101" i="9"/>
  <c r="U101" i="9" s="1"/>
  <c r="T100" i="9"/>
  <c r="V100" i="9" s="1"/>
  <c r="S100" i="9"/>
  <c r="U100" i="9" s="1"/>
  <c r="R99" i="9"/>
  <c r="T99" i="9" s="1"/>
  <c r="Q99" i="9"/>
  <c r="S99" i="9" s="1"/>
  <c r="T98" i="9"/>
  <c r="V98" i="9" s="1"/>
  <c r="S98" i="9"/>
  <c r="U98" i="9" s="1"/>
  <c r="V97" i="9"/>
  <c r="U97" i="9"/>
  <c r="P96" i="9"/>
  <c r="L96" i="9"/>
  <c r="I96" i="9"/>
  <c r="V95" i="9"/>
  <c r="U95" i="9"/>
  <c r="R94" i="9"/>
  <c r="Q94" i="9"/>
  <c r="S94" i="9" s="1"/>
  <c r="R93" i="9"/>
  <c r="T93" i="9" s="1"/>
  <c r="Q93" i="9"/>
  <c r="S93" i="9" s="1"/>
  <c r="V92" i="9"/>
  <c r="U92" i="9"/>
  <c r="V91" i="9"/>
  <c r="U91" i="9"/>
  <c r="V90" i="9"/>
  <c r="U90" i="9"/>
  <c r="V89" i="9"/>
  <c r="U89" i="9"/>
  <c r="V88" i="9"/>
  <c r="U88" i="9"/>
  <c r="V87" i="9"/>
  <c r="K87" i="9"/>
  <c r="U87" i="9" s="1"/>
  <c r="P86" i="9"/>
  <c r="O86" i="9"/>
  <c r="N86" i="9"/>
  <c r="M86" i="9"/>
  <c r="L86" i="9"/>
  <c r="J86" i="9"/>
  <c r="I86" i="9"/>
  <c r="V85" i="9"/>
  <c r="U85" i="9"/>
  <c r="R84" i="9"/>
  <c r="T84" i="9" s="1"/>
  <c r="Q84" i="9"/>
  <c r="S84" i="9" s="1"/>
  <c r="V83" i="9"/>
  <c r="U83" i="9"/>
  <c r="V82" i="9"/>
  <c r="U82" i="9"/>
  <c r="T81" i="9"/>
  <c r="V81" i="9" s="1"/>
  <c r="S81" i="9"/>
  <c r="U81" i="9" s="1"/>
  <c r="R80" i="9"/>
  <c r="T80" i="9" s="1"/>
  <c r="Q80" i="9"/>
  <c r="S80" i="9" s="1"/>
  <c r="L80" i="9"/>
  <c r="K80" i="9"/>
  <c r="J80" i="9"/>
  <c r="I80" i="9"/>
  <c r="P79" i="9"/>
  <c r="N79" i="9"/>
  <c r="J79" i="9"/>
  <c r="I79" i="9"/>
  <c r="V78" i="9"/>
  <c r="U78" i="9"/>
  <c r="R77" i="9"/>
  <c r="T77" i="9" s="1"/>
  <c r="Q77" i="9"/>
  <c r="S77" i="9" s="1"/>
  <c r="R76" i="9"/>
  <c r="T76" i="9" s="1"/>
  <c r="Q76" i="9"/>
  <c r="U75" i="9"/>
  <c r="J75" i="9"/>
  <c r="V75" i="9" s="1"/>
  <c r="R74" i="9"/>
  <c r="Q74" i="9"/>
  <c r="S74" i="9" s="1"/>
  <c r="R73" i="9"/>
  <c r="T73" i="9" s="1"/>
  <c r="Q73" i="9"/>
  <c r="S73" i="9" s="1"/>
  <c r="P72" i="9"/>
  <c r="O72" i="9"/>
  <c r="N72" i="9"/>
  <c r="M72" i="9"/>
  <c r="L72" i="9"/>
  <c r="K72" i="9"/>
  <c r="I72" i="9"/>
  <c r="V71" i="9"/>
  <c r="U71" i="9"/>
  <c r="R70" i="9"/>
  <c r="R69" i="9" s="1"/>
  <c r="Q70" i="9"/>
  <c r="P69" i="9"/>
  <c r="O69" i="9"/>
  <c r="N69" i="9"/>
  <c r="M69" i="9"/>
  <c r="L69" i="9"/>
  <c r="K69" i="9"/>
  <c r="J69" i="9"/>
  <c r="I69" i="9"/>
  <c r="R68" i="9"/>
  <c r="Q68" i="9"/>
  <c r="S68" i="9" s="1"/>
  <c r="T67" i="9"/>
  <c r="V67" i="9" s="1"/>
  <c r="S67" i="9"/>
  <c r="U67" i="9" s="1"/>
  <c r="P66" i="9"/>
  <c r="O66" i="9"/>
  <c r="N66" i="9"/>
  <c r="M66" i="9"/>
  <c r="L66" i="9"/>
  <c r="K66" i="9"/>
  <c r="J66" i="9"/>
  <c r="I66" i="9"/>
  <c r="V65" i="9"/>
  <c r="U65" i="9"/>
  <c r="R64" i="9"/>
  <c r="Q64" i="9"/>
  <c r="S64" i="9" s="1"/>
  <c r="R63" i="9"/>
  <c r="T63" i="9" s="1"/>
  <c r="Q63" i="9"/>
  <c r="S63" i="9" s="1"/>
  <c r="R62" i="9"/>
  <c r="Q62" i="9"/>
  <c r="R61" i="9"/>
  <c r="T61" i="9" s="1"/>
  <c r="Q61" i="9"/>
  <c r="S61" i="9" s="1"/>
  <c r="R60" i="9"/>
  <c r="Q60" i="9"/>
  <c r="S60" i="9" s="1"/>
  <c r="R59" i="9"/>
  <c r="T59" i="9" s="1"/>
  <c r="Q59" i="9"/>
  <c r="S59" i="9" s="1"/>
  <c r="R58" i="9"/>
  <c r="Q58" i="9"/>
  <c r="S58" i="9" s="1"/>
  <c r="R57" i="9"/>
  <c r="T57" i="9" s="1"/>
  <c r="Q57" i="9"/>
  <c r="S57" i="9" s="1"/>
  <c r="S56" i="9"/>
  <c r="U56" i="9" s="1"/>
  <c r="R56" i="9"/>
  <c r="R55" i="9"/>
  <c r="T55" i="9" s="1"/>
  <c r="Q55" i="9"/>
  <c r="S55" i="9" s="1"/>
  <c r="J55" i="9"/>
  <c r="J49" i="9" s="1"/>
  <c r="R54" i="9"/>
  <c r="Q54" i="9"/>
  <c r="R53" i="9"/>
  <c r="T53" i="9" s="1"/>
  <c r="Q53" i="9"/>
  <c r="S53" i="9" s="1"/>
  <c r="R52" i="9"/>
  <c r="Q52" i="9"/>
  <c r="S52" i="9" s="1"/>
  <c r="R51" i="9"/>
  <c r="T51" i="9" s="1"/>
  <c r="Q51" i="9"/>
  <c r="S51" i="9" s="1"/>
  <c r="R50" i="9"/>
  <c r="Q50" i="9"/>
  <c r="S50" i="9" s="1"/>
  <c r="Y49" i="9"/>
  <c r="P49" i="9"/>
  <c r="O49" i="9"/>
  <c r="N49" i="9"/>
  <c r="M49" i="9"/>
  <c r="L49" i="9"/>
  <c r="K49" i="9"/>
  <c r="I49" i="9"/>
  <c r="V48" i="9"/>
  <c r="U48" i="9"/>
  <c r="T47" i="9"/>
  <c r="T35" i="9" s="1"/>
  <c r="S47" i="9"/>
  <c r="U47" i="9" s="1"/>
  <c r="G47" i="9"/>
  <c r="V46" i="9"/>
  <c r="U46" i="9"/>
  <c r="V45" i="9"/>
  <c r="U45" i="9"/>
  <c r="V44" i="9"/>
  <c r="U44" i="9"/>
  <c r="V43" i="9"/>
  <c r="U43" i="9"/>
  <c r="V42" i="9"/>
  <c r="U42" i="9"/>
  <c r="V41" i="9"/>
  <c r="U41" i="9"/>
  <c r="V40" i="9"/>
  <c r="U40" i="9"/>
  <c r="V39" i="9"/>
  <c r="U39" i="9"/>
  <c r="V38" i="9"/>
  <c r="U38" i="9"/>
  <c r="V37" i="9"/>
  <c r="U37" i="9"/>
  <c r="V36" i="9"/>
  <c r="U36" i="9"/>
  <c r="R35" i="9"/>
  <c r="P35" i="9"/>
  <c r="N35" i="9"/>
  <c r="L35" i="9"/>
  <c r="J35" i="9"/>
  <c r="M120" i="9" l="1"/>
  <c r="O120" i="9"/>
  <c r="V10" i="9"/>
  <c r="N120" i="9"/>
  <c r="U25" i="9"/>
  <c r="U10" i="9"/>
  <c r="V112" i="9"/>
  <c r="U112" i="9"/>
  <c r="V80" i="9"/>
  <c r="R96" i="9"/>
  <c r="U80" i="9"/>
  <c r="S86" i="9"/>
  <c r="Q79" i="9"/>
  <c r="R49" i="9"/>
  <c r="R120" i="9" s="1"/>
  <c r="T79" i="9"/>
  <c r="V35" i="9"/>
  <c r="V47" i="9"/>
  <c r="K86" i="9"/>
  <c r="K120" i="9" s="1"/>
  <c r="U60" i="9"/>
  <c r="T66" i="9"/>
  <c r="V66" i="9" s="1"/>
  <c r="U68" i="9"/>
  <c r="U52" i="9"/>
  <c r="V55" i="9"/>
  <c r="U58" i="9"/>
  <c r="S62" i="9"/>
  <c r="U62" i="9" s="1"/>
  <c r="S66" i="9"/>
  <c r="U66" i="9" s="1"/>
  <c r="Q69" i="9"/>
  <c r="S70" i="9"/>
  <c r="S69" i="9" s="1"/>
  <c r="U74" i="9"/>
  <c r="V77" i="9"/>
  <c r="V84" i="9"/>
  <c r="R86" i="9"/>
  <c r="U94" i="9"/>
  <c r="V102" i="9"/>
  <c r="T104" i="9"/>
  <c r="T96" i="9" s="1"/>
  <c r="U50" i="9"/>
  <c r="S54" i="9"/>
  <c r="U54" i="9" s="1"/>
  <c r="U64" i="9"/>
  <c r="U77" i="9"/>
  <c r="U102" i="9"/>
  <c r="S104" i="9"/>
  <c r="U104" i="9" s="1"/>
  <c r="S79" i="9"/>
  <c r="T50" i="9"/>
  <c r="V50" i="9" s="1"/>
  <c r="V51" i="9"/>
  <c r="T52" i="9"/>
  <c r="V52" i="9" s="1"/>
  <c r="V53" i="9"/>
  <c r="T54" i="9"/>
  <c r="V54" i="9" s="1"/>
  <c r="U55" i="9"/>
  <c r="T56" i="9"/>
  <c r="V56" i="9" s="1"/>
  <c r="V57" i="9"/>
  <c r="T58" i="9"/>
  <c r="V58" i="9" s="1"/>
  <c r="V59" i="9"/>
  <c r="T60" i="9"/>
  <c r="V60" i="9" s="1"/>
  <c r="V61" i="9"/>
  <c r="T62" i="9"/>
  <c r="V62" i="9" s="1"/>
  <c r="V63" i="9"/>
  <c r="T64" i="9"/>
  <c r="V64" i="9" s="1"/>
  <c r="T68" i="9"/>
  <c r="V68" i="9" s="1"/>
  <c r="T70" i="9"/>
  <c r="T69" i="9" s="1"/>
  <c r="V69" i="9" s="1"/>
  <c r="V73" i="9"/>
  <c r="T74" i="9"/>
  <c r="V74" i="9" s="1"/>
  <c r="S76" i="9"/>
  <c r="S72" i="9" s="1"/>
  <c r="U84" i="9"/>
  <c r="Q86" i="9"/>
  <c r="V93" i="9"/>
  <c r="T94" i="9"/>
  <c r="V94" i="9" s="1"/>
  <c r="V99" i="9"/>
  <c r="V103" i="9"/>
  <c r="V105" i="9"/>
  <c r="U35" i="9"/>
  <c r="U51" i="9"/>
  <c r="U53" i="9"/>
  <c r="U57" i="9"/>
  <c r="U59" i="9"/>
  <c r="U61" i="9"/>
  <c r="U63" i="9"/>
  <c r="U73" i="9"/>
  <c r="V76" i="9"/>
  <c r="U93" i="9"/>
  <c r="U99" i="9"/>
  <c r="U103" i="9"/>
  <c r="U105" i="9"/>
  <c r="Q49" i="9"/>
  <c r="Q120" i="9" s="1"/>
  <c r="J72" i="9"/>
  <c r="J120" i="9" s="1"/>
  <c r="R72" i="9"/>
  <c r="Q72" i="9"/>
  <c r="R79" i="9"/>
  <c r="V96" i="9" l="1"/>
  <c r="V79" i="9"/>
  <c r="U69" i="9"/>
  <c r="U86" i="9"/>
  <c r="U79" i="9"/>
  <c r="V104" i="9"/>
  <c r="U70" i="9"/>
  <c r="U96" i="9"/>
  <c r="S49" i="9"/>
  <c r="U72" i="9"/>
  <c r="T49" i="9"/>
  <c r="T72" i="9"/>
  <c r="V72" i="9" s="1"/>
  <c r="T86" i="9"/>
  <c r="V86" i="9" s="1"/>
  <c r="U76" i="9"/>
  <c r="V70" i="9"/>
  <c r="T120" i="9" l="1"/>
  <c r="U49" i="9"/>
  <c r="U120" i="9" s="1"/>
  <c r="S120" i="9"/>
  <c r="V120" i="9"/>
  <c r="V49" i="9"/>
</calcChain>
</file>

<file path=xl/comments1.xml><?xml version="1.0" encoding="utf-8"?>
<comments xmlns="http://schemas.openxmlformats.org/spreadsheetml/2006/main">
  <authors>
    <author>user</author>
  </authors>
  <commentList>
    <comment ref="F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roda 4 : 4
Roda 2 : 18
roda 3 : 5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tambah 1 kegiatan rehab di BBI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tambah 1 kegiatan rehab di BBI</t>
        </r>
      </text>
    </comment>
    <comment ref="D7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Pengembangan Ganti Pembangunan oke</t>
        </r>
      </text>
    </comment>
    <comment ref="D7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tambah 1 kegiatan rehab di BBI</t>
        </r>
      </text>
    </comment>
  </commentList>
</comments>
</file>

<file path=xl/sharedStrings.xml><?xml version="1.0" encoding="utf-8"?>
<sst xmlns="http://schemas.openxmlformats.org/spreadsheetml/2006/main" count="418" uniqueCount="260">
  <si>
    <t>Tujuan</t>
  </si>
  <si>
    <t>Sasaran</t>
  </si>
  <si>
    <t>Indikator Sasaran</t>
  </si>
  <si>
    <t>Program dan Kegiatan</t>
  </si>
  <si>
    <t>Indikator Kinerja Program (outcome) Kegiatan (output)</t>
  </si>
  <si>
    <t>Kondisi Kinerja Awal RPJMD (Tahun 2015)</t>
  </si>
  <si>
    <t>Satuan</t>
  </si>
  <si>
    <t>Capaian Kinerja Program dan Kerangka Pendanaan</t>
  </si>
  <si>
    <t>SKPD Penanggung Jawab</t>
  </si>
  <si>
    <t>Lokasi</t>
  </si>
  <si>
    <t>2016</t>
  </si>
  <si>
    <t>2017</t>
  </si>
  <si>
    <t>2018</t>
  </si>
  <si>
    <t>2019</t>
  </si>
  <si>
    <t>2020</t>
  </si>
  <si>
    <t>2021</t>
  </si>
  <si>
    <t>Kondisi Kinerja pada akhir periode RPJMD</t>
  </si>
  <si>
    <t>Target</t>
  </si>
  <si>
    <t>Rp</t>
  </si>
  <si>
    <t>(1)</t>
  </si>
  <si>
    <t>(3)</t>
  </si>
  <si>
    <t>(2)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</si>
  <si>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</si>
  <si>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</si>
  <si>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</si>
  <si>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</si>
  <si>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</si>
  <si>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</si>
  <si>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</si>
  <si>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</si>
  <si>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</si>
  <si>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</si>
  <si>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</si>
  <si>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</si>
  <si>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</si>
  <si>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</si>
  <si>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</si>
  <si>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</si>
  <si>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</si>
  <si>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Cakupan sarana dan prasarana pelayanan</t>
  </si>
  <si>
    <t>1.Program Pelayanan Administrasi Perkantoran</t>
  </si>
  <si>
    <t>Tahun</t>
  </si>
  <si>
    <t>Penyediaan jasa surat menyurat</t>
  </si>
  <si>
    <t>Jumlah Surat yang terkirim</t>
  </si>
  <si>
    <t>Penyediaan jasa komunikasi, Sumber daya air dan listrik</t>
  </si>
  <si>
    <t>Unit</t>
  </si>
  <si>
    <t>Penyediaan jasa pemeliharaan dan perizinan kendaraan dinas/operasional</t>
  </si>
  <si>
    <t>Penyediaan jasa administrasi keuangan</t>
  </si>
  <si>
    <t>Penyediaan jasa kebersihan kantor</t>
  </si>
  <si>
    <t>Jenis</t>
  </si>
  <si>
    <t>Penyediaan jasa perbaikan peralatan kerja</t>
  </si>
  <si>
    <t>Jenis peralatan kerja yang diservis</t>
  </si>
  <si>
    <t>Penyediaan barang cetak dan penggandaan</t>
  </si>
  <si>
    <t>Lembar</t>
  </si>
  <si>
    <t>Penyediaan komponen instalasi listrik/Penerangan bangunan kantor</t>
  </si>
  <si>
    <t>Penyediaan Peralatan Rumah Tangga</t>
  </si>
  <si>
    <t>Penyediaan makanan dan minuman</t>
  </si>
  <si>
    <t>Rapat-rapat koordinasi dan konsultasi keluar daerah</t>
  </si>
  <si>
    <t>Cakupan koordinasi dan rapat</t>
  </si>
  <si>
    <t>dokumen</t>
  </si>
  <si>
    <t>2.Program Peningkatan Sarana dan Prasarana Aparatur</t>
  </si>
  <si>
    <t>Jumlah Sarana dan prasarana kantor</t>
  </si>
  <si>
    <t>Pengadaan Perlengkapan gedung kantor</t>
  </si>
  <si>
    <t>Pengadaan meubeler</t>
  </si>
  <si>
    <t>Pemeliharaan rutin/Berkala Gedung Kantor</t>
  </si>
  <si>
    <t>Jumlah gedung yang diperbaiki</t>
  </si>
  <si>
    <t>Pemeliharaan rutin/Berkala kendaraan dinas/operasional</t>
  </si>
  <si>
    <t>Jumlah aparatur yang melakukan pelatihan teknis</t>
  </si>
  <si>
    <t xml:space="preserve">Meningkatnya keampuan teknis aparatur </t>
  </si>
  <si>
    <t>Orang</t>
  </si>
  <si>
    <t>Pendidikan dan Pelatihan Formal</t>
  </si>
  <si>
    <t>-</t>
  </si>
  <si>
    <t>Ekor</t>
  </si>
  <si>
    <t>Produksi perikanan</t>
  </si>
  <si>
    <t>Produksi Perikanan</t>
  </si>
  <si>
    <t>Ton</t>
  </si>
  <si>
    <t>Jumlah benih  yang diberikan</t>
  </si>
  <si>
    <t>ekor</t>
  </si>
  <si>
    <t>Jumlah pakan yang diberikan</t>
  </si>
  <si>
    <t>ton</t>
  </si>
  <si>
    <t>Penguatan Sarana dan Prasarana pendukung usaha budidaya Perikanan</t>
  </si>
  <si>
    <t>KLP</t>
  </si>
  <si>
    <t>Pembangunan kolam budidaya</t>
  </si>
  <si>
    <t xml:space="preserve">Luas lahan yang cetak kolam </t>
  </si>
  <si>
    <t>Ha</t>
  </si>
  <si>
    <t>Jumlah kelompok yang dibimbing</t>
  </si>
  <si>
    <t>Produksi Benih Ikan</t>
  </si>
  <si>
    <t>Operasional Balai Benih Ikan (BBI)</t>
  </si>
  <si>
    <t>unit</t>
  </si>
  <si>
    <t xml:space="preserve">Jumlah sarana dan prasarana BBI </t>
  </si>
  <si>
    <t>Pengembangan UPR dan Depo Pemasaran Benih</t>
  </si>
  <si>
    <t>sampel</t>
  </si>
  <si>
    <t>Produksi olahan perikanan</t>
  </si>
  <si>
    <t>Kg</t>
  </si>
  <si>
    <t>Peningkatan Forum Komunikasi Perikanan dan Gemar Ikan</t>
  </si>
  <si>
    <t>Klp</t>
  </si>
  <si>
    <t>Jumlah pelaksanaan lomba  B2SA (Beragam, Bergizi, Serimbang, dan Aman)</t>
  </si>
  <si>
    <t>Operasional Dewan Ketahanan Pangan</t>
  </si>
  <si>
    <t>Jumlah pangan aman  yang beredar di masyarakat melalui uji lab</t>
  </si>
  <si>
    <t>Merumuskan kebijakan ketahanan pangan</t>
  </si>
  <si>
    <t>Terpilihnya kelembagaan pangan masyarakat dan aparat</t>
  </si>
  <si>
    <t>Sistem Kewaspadaan Pangan dan Gizi ( SKPG )</t>
  </si>
  <si>
    <t>Tersedianya informasi pangan dan gizi yang diindikasikan rawan pangan</t>
  </si>
  <si>
    <t>1.Meningkat kan Sarana dan prasarana Pelayanan</t>
  </si>
  <si>
    <t>lap</t>
  </si>
  <si>
    <t>(21)</t>
  </si>
  <si>
    <t>(22)</t>
  </si>
  <si>
    <t>(23)</t>
  </si>
  <si>
    <t>3. Meningkatkan SDM Aparatur</t>
  </si>
  <si>
    <t>3. Program Peningkatan kapasitas sumberdaya aparatur</t>
  </si>
  <si>
    <t>Lap</t>
  </si>
  <si>
    <t>5. Program Pengembangan Budidaya Perikanan</t>
  </si>
  <si>
    <t>Terciptanya kawasan Konservasi Kawasan Perikanan</t>
  </si>
  <si>
    <t>Terlaksananya Sosialisasi Dewan Ketahanan Pangan (DKP), Adhikarya dan Menunjang Kegiatan HPN (Hari Pangan Nasional) dan HPS (Hari Pangan Sedunia)</t>
  </si>
  <si>
    <t xml:space="preserve">Jumlah  sarana dan prasarana </t>
  </si>
  <si>
    <t>Jalan Produksi</t>
  </si>
  <si>
    <t>meter</t>
  </si>
  <si>
    <t>Sertifikat</t>
  </si>
  <si>
    <t>Jumlah kelompok pengolah dan pemasaran perikanan beserta UPI</t>
  </si>
  <si>
    <t>Jumlah Balai Benih ikan aktif</t>
  </si>
  <si>
    <t xml:space="preserve">Jumlah Pembangunan depo Pemasaran benih Ikan </t>
  </si>
  <si>
    <t>Lomba</t>
  </si>
  <si>
    <t>Buku</t>
  </si>
  <si>
    <t>Daftar dan informasi harga pangan mingguan</t>
  </si>
  <si>
    <t>Penyediaan alat tulis kantor</t>
  </si>
  <si>
    <t>Pengadaan Peralatan gedung kantor</t>
  </si>
  <si>
    <t>Pembangunan Pagar Kantor</t>
  </si>
  <si>
    <t>Lo kasi</t>
  </si>
  <si>
    <t>Jumlah Kelompok yang mendapat bantuan PKRPL</t>
  </si>
  <si>
    <t>Jumlah Pendampingan Kegiatan Lomba cipta menu B2SA (Beragam, Bergizi, Serimbang, dan Aman)</t>
  </si>
  <si>
    <t xml:space="preserve">Pembangunan sarana dan prasarana Balai Benih Ikan </t>
  </si>
  <si>
    <t xml:space="preserve">Rehabilitasi  sarana dan prasarana Balai Benih Ikan </t>
  </si>
  <si>
    <t>Jumlah sarana dan prasarana BBI yang direhab</t>
  </si>
  <si>
    <t>diperbaiki tanggal 31 Juli 2017</t>
  </si>
  <si>
    <t>untuk Bappeda</t>
  </si>
  <si>
    <t>Jumlah Pengadaan Peralatan Kantor</t>
  </si>
  <si>
    <t>Jumlah Meubeler kantor yang dibeli</t>
  </si>
  <si>
    <t>PROGRAM DAN KEGIATAN PROIRITAS RENSTRA DINAS PANGAN DAN PERIKANAN TAHUN 2016-2021</t>
  </si>
  <si>
    <t>KABUPATEN DHARMASRAYA</t>
  </si>
  <si>
    <t>JUMLAH</t>
  </si>
  <si>
    <t>Pemanfaatan pekarangan untuk pengembangan pangan (KRPL)</t>
  </si>
  <si>
    <t xml:space="preserve"> Peningkatan Mutu  dan Keamanan Pangan  </t>
  </si>
  <si>
    <t>Lomba cipta menu B2SA (Beragam, Bergizi, Serimbang, dan Aman) Tingkat Kabupaten dan Provinsi dan Nasional.</t>
  </si>
  <si>
    <t xml:space="preserve">Bantuan Benih dan Pakan </t>
  </si>
  <si>
    <t>Jumlah Produksi Perikanan Tangkap</t>
  </si>
  <si>
    <t>Optimalisasi Pengawasan dan Pengendalian Perairan Umum</t>
  </si>
  <si>
    <t>Jumlah kelompok yang mendapat pengawasan perairan umum</t>
  </si>
  <si>
    <t>Pembangunan dan peningkatan sarana pemasaran ikan</t>
  </si>
  <si>
    <t>Pengadaan Induk Ikan dan Pakan</t>
  </si>
  <si>
    <t>Pengadaan Benih Ikan dan Pakan</t>
  </si>
  <si>
    <t>Pengembangan Ikan Hias</t>
  </si>
  <si>
    <t>Optimalisasi UPR</t>
  </si>
  <si>
    <t>Pengembangan Usaha Mina Pedesaan (PUMP)</t>
  </si>
  <si>
    <t>Pembangunan / Peningkatan Balai Benih Ikan Kab. Dharmasraya</t>
  </si>
  <si>
    <t>Pembinaan Pokmaswas Perairan Umum</t>
  </si>
  <si>
    <t xml:space="preserve">Jumlah Induk Ikan </t>
  </si>
  <si>
    <t>Jumlah Benih Ikan</t>
  </si>
  <si>
    <t>Jumlah Pakan</t>
  </si>
  <si>
    <t>Jumlah Produksi Ikan Hias</t>
  </si>
  <si>
    <t>Jumlah Bibit Ikan yang diserahkan ke Masyarakat</t>
  </si>
  <si>
    <t>Jumlah Pembangunan Depo Unit Perikanan Rakyat</t>
  </si>
  <si>
    <t>Jumlah Pembangunan Sarana dan Prasarana Balai Benih Ikan Kab. Dharmasraya</t>
  </si>
  <si>
    <t>Jumlah Kelompok yang mendapat Pembinaan dalam Pokmaswas Perairan Umum</t>
  </si>
  <si>
    <t>Pembangunan Jalan Produksi</t>
  </si>
  <si>
    <t>Jumlah Pembangunan Jalan Produksi</t>
  </si>
  <si>
    <t>Jumlah Kelompok yang mendapat bantuan alat pengolahan perikanan</t>
  </si>
  <si>
    <t>Jumlah Penguatan Cadangan Pangan Daerah</t>
  </si>
  <si>
    <t>Peningkatan Pengembangan Kegiatan Provinsi dan Pusat</t>
  </si>
  <si>
    <t>Jumlah Monev Pendampingan Kegiatan Provinsi dan Pusat</t>
  </si>
  <si>
    <t>Penyusunan Buku NBM dan PPH</t>
  </si>
  <si>
    <t>Tersusunnya Buku Pola Pangan Harapan dan Neraca Bahan Makanan</t>
  </si>
  <si>
    <t>Penilaian Penghargaan Adhikarya Pangan Nusantara</t>
  </si>
  <si>
    <t>Kategori</t>
  </si>
  <si>
    <t>Bimbingan Pengendalian Penyakit Ikan</t>
  </si>
  <si>
    <t>Pembinaan dan Fasilitas Kelompok untuk mendapatkan Sertifikat CBIB</t>
  </si>
  <si>
    <t xml:space="preserve">Jumlah kelompok yang lulus sertifikasi CBIB </t>
  </si>
  <si>
    <t>Optimalisasi Pengolahan Hasil Perikanan</t>
  </si>
  <si>
    <t>Pendampingan Kegiatan DKP, HKN, dan HPS</t>
  </si>
  <si>
    <t>Gapoltan</t>
  </si>
  <si>
    <t>Plt. KEPALA DINAS</t>
  </si>
  <si>
    <t>BUDI WALUYO, S.PKP</t>
  </si>
  <si>
    <t>NIP. 19661030 198703 1 003</t>
  </si>
  <si>
    <t>Konservasi Sumber daya Perikanan Perairan Umum Darat</t>
  </si>
  <si>
    <t>Skor Pola Pangan Harapan (PPH) %</t>
  </si>
  <si>
    <t>Pemberdayaan Pekarangan Pangan</t>
  </si>
  <si>
    <t>Jumlah Pembangunan Rumah Bibit Buah dan Sayur</t>
  </si>
  <si>
    <t>Kelompok</t>
  </si>
  <si>
    <t>Jumlah Pengadaan Bibit Sayuran Buah dan Ternak Kecil</t>
  </si>
  <si>
    <t>Data Pola Pangan Harapan</t>
  </si>
  <si>
    <t>Pendampingan Kegiatan Provinsi daan Pusat</t>
  </si>
  <si>
    <t>Jumlah Kelompok APBN yang di Dampingi pada Kegiatan Pemberdayaan Pekarangan Pangan, TTI (Toko Tani Indonesia) dan LDPM (Lembaga Distribusi Pangan Masyarakat)</t>
  </si>
  <si>
    <t>Sosialisasi dan Promosi Pangan Bergizi Beragam Seimbang dan Aman (B2SA)</t>
  </si>
  <si>
    <t>Jumlah Kelompok Pengolahan Pangan Lokal, UKM dan Rumah Tangga</t>
  </si>
  <si>
    <t>Pengawasan Keamanan dan Mutu Pangan</t>
  </si>
  <si>
    <t>Jumlah sampel Bahan Tambahan Pangan yang di Uji</t>
  </si>
  <si>
    <t>Sampel</t>
  </si>
  <si>
    <t>Penanganan Daerah Rawan Pangan</t>
  </si>
  <si>
    <t>Jumlah Pemberian Bahan Pangan Pada Masyarakat Kurang Gizi</t>
  </si>
  <si>
    <t>KK</t>
  </si>
  <si>
    <t>Pengembangan Cadangan Pangan Daerah</t>
  </si>
  <si>
    <t xml:space="preserve">Jumlah Pengadaan Beras untuk Cadangan Pangan Daerah </t>
  </si>
  <si>
    <t>Pemantauan dan analisis  akses harga pangan pokok</t>
  </si>
  <si>
    <t>Pengembangan Nagari/Desa Mandiri Pangan</t>
  </si>
  <si>
    <t>Jumlah Pemberian Bibit Tanaman Buah (Durian, Lengkeng dan Manggis)</t>
  </si>
  <si>
    <t>Bibit</t>
  </si>
  <si>
    <t>Peningkatan Kawasan Konservasi Perairan Umum</t>
  </si>
  <si>
    <t>Jumlah Bantuan Ikan yang diberikan pada Kawasan Konservasi Perairan</t>
  </si>
  <si>
    <t>Peningkatan Sarana dan Prasarana Nelayan Perairan Umum</t>
  </si>
  <si>
    <t>Jumlah Bantuan Alat Tangkap yang diberikan pada Nelayan</t>
  </si>
  <si>
    <t>Jumlah Bantuan Bibit dan Pakan Ikan pada Usaha Budidaya Mina Padi</t>
  </si>
  <si>
    <t>Jumlah luas Budidaya Mina Padi</t>
  </si>
  <si>
    <t>Jumlah benih yang diberikan pada pembudidaya ikan</t>
  </si>
  <si>
    <t>Jumlah Pakan yang diberikan pada pembudidaya ikan</t>
  </si>
  <si>
    <t>Optimalisasi dan Penguatan Unit Pembenihan Rakyat</t>
  </si>
  <si>
    <t>Jumlah Produksi Benih di Masyarakat</t>
  </si>
  <si>
    <t>Pembangunan/Rehabilitasi Kolam Budidaya</t>
  </si>
  <si>
    <t>Jumlah Luas Kolam yang dibangun/Rehab</t>
  </si>
  <si>
    <t>Jumlah Keikutsertaan dalam Event Promosi Pengolahan Hasil Perikanan</t>
  </si>
  <si>
    <t>Jumlah Sosialisasi gemar makan ikan</t>
  </si>
  <si>
    <t>Kali</t>
  </si>
  <si>
    <t>Jumlah Pemberian Kudapan Olahan Perikanan pada Anak PAUD Atau TK</t>
  </si>
  <si>
    <t>PAUD/TK</t>
  </si>
  <si>
    <t>Peningkatan Pemasaran dan Pengolahan Hasil Perikanan</t>
  </si>
  <si>
    <t>Jumlah Jenis Olahan HasilPerikanan</t>
  </si>
  <si>
    <t>Jumlah UPI yang Bersertifikat (Unit Pengolahan Ikan)</t>
  </si>
  <si>
    <t>Jumlah Ikan yang dipasarkan</t>
  </si>
  <si>
    <t>Jumlah Pembayaran Rekening Listrik dan Telepon di Lingkup Dinas Pangan dan Perikanan</t>
  </si>
  <si>
    <t>Jumlah perpanjangan STNK kendaraan dinas/Operasional (kendaraan roda 2, roda 3 dan Roda 4 ) yang dibayar pajak</t>
  </si>
  <si>
    <t>Jenis Pembayaran honor pengelolaan keuangan yang berbasis kinerja PNS/NON ASN</t>
  </si>
  <si>
    <t>Jumlah pembayaran honorarium petugas kebersihan kantor</t>
  </si>
  <si>
    <t>Jumlah ATK untuk pelaksanaan tupoksi yang tersedia</t>
  </si>
  <si>
    <t>Jumlah kebtuhan barang cetak dan penggandaan yang tersedia</t>
  </si>
  <si>
    <t>Jenis dan Lembar</t>
  </si>
  <si>
    <t>8 Jenis dan 70.000 Lembar</t>
  </si>
  <si>
    <t>Jumlah komponen instalasi listrik/penerangan bangunan kantor</t>
  </si>
  <si>
    <t>Jumlah kebutuhan peralatan rumah tangga yang tersedia</t>
  </si>
  <si>
    <t>Cakupan</t>
  </si>
  <si>
    <t>Jumlah Kebutuhan jamuan makan dan minuman rapat dan tamu yang tersedia</t>
  </si>
  <si>
    <t>Jumlah Kendaraan Dinas/operasional yang dipelihara</t>
  </si>
  <si>
    <t>4.Program Pengembangan Kawasan Budidaya Perikanan</t>
  </si>
  <si>
    <t>6. Rehabilitasi, Konservasi Pengawasan dan Pengendalian Sumber Daya Kelutan dan Perikanan</t>
  </si>
  <si>
    <t>7. Program Peningkatan Sarana dan Prasarana Perikanan</t>
  </si>
  <si>
    <t>8. Program Pengembangan dan Peningkatan Instalasi Pembenihan Ikan</t>
  </si>
  <si>
    <t>9. Program Pemberdayaan Masyarakat Dalam Pengawasan dan Pengendalian Sumberdaya Kelautan</t>
  </si>
  <si>
    <t>10. Program Optimalisasi Pengelolaan dan Pemasaran  Produksi Perikanan</t>
  </si>
  <si>
    <t>11. Program Peningkatan Ketahanan Pangan</t>
  </si>
  <si>
    <t>12. Program Peningkatan Diversivikasi dan Ketahanan Pangan</t>
  </si>
  <si>
    <t>Penyediaan peralatan dan perlengkapan kantor</t>
  </si>
  <si>
    <t>Jumlah peralatan dan perlengkapan kantor yang tersedia</t>
  </si>
  <si>
    <t>1.Meningkat nya ketersediaan sarana dan prasarana pelayanan</t>
  </si>
  <si>
    <t>3.Meningkat nya pengetahuan dan keterampilan SDM</t>
  </si>
  <si>
    <t>4.Meningkatkan kesejahteraan petani</t>
  </si>
  <si>
    <t>4.meningkatnya produksi perikanan</t>
  </si>
  <si>
    <t>11.Meningkatkan ketahanan pangan</t>
  </si>
  <si>
    <t>11.Meningkatnya penguatan cadangan pangan</t>
  </si>
  <si>
    <t>Penguatan Cadangan Pangan Daerah</t>
  </si>
  <si>
    <t>12.Meningkatnya skor pola pangan harapan (PPH)</t>
  </si>
  <si>
    <t>Skor Pola Pangan Harapan</t>
  </si>
  <si>
    <t>Persen</t>
  </si>
  <si>
    <t>Sikabau, 15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</si>
</sst>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* #,##0.0_);_(* \(#,##0.0\);_(* &quot;-&quot;_);_(@_)"/>
    <numFmt numFmtId="167" formatCode="_(* #,##0.0_);_(* \(#,##0.0\);_(* &quot;-&quot;??_);_(@_)"/>
  </numFmts>
  <fonts count="21" x14ac:knownFonts="1">
    <font>
      <sz val="10"/>
      <name val="Arial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Times New Roman"/>
      <family val="1"/>
    </font>
    <font>
      <sz val="8"/>
      <name val="Bookman Old Style"/>
      <family val="1"/>
    </font>
    <font>
      <b/>
      <sz val="8"/>
      <name val="Bookman Old Style"/>
      <family val="1"/>
    </font>
    <font>
      <b/>
      <sz val="8"/>
      <color theme="1"/>
      <name val="Bookman Old Style"/>
      <family val="1"/>
    </font>
    <font>
      <sz val="8"/>
      <color theme="1"/>
      <name val="Bookman Old Style"/>
      <family val="1"/>
    </font>
    <font>
      <sz val="8"/>
      <color indexed="8"/>
      <name val="Bookman Old Style"/>
      <family val="1"/>
    </font>
    <font>
      <b/>
      <u/>
      <sz val="8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b/>
      <sz val="10"/>
      <name val="Arial"/>
      <family val="2"/>
    </font>
    <font>
      <b/>
      <sz val="14"/>
      <name val="Bookman Old Style"/>
      <family val="1"/>
    </font>
    <font>
      <sz val="14"/>
      <name val="Bookman Old Style"/>
      <family val="1"/>
    </font>
    <font>
      <sz val="14"/>
      <color theme="0"/>
      <name val="Bookman Old Style"/>
      <family val="1"/>
    </font>
    <font>
      <b/>
      <u/>
      <sz val="14"/>
      <color theme="0"/>
      <name val="Bookman Old Style"/>
      <family val="1"/>
    </font>
    <font>
      <b/>
      <sz val="14"/>
      <color theme="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5" fillId="0" borderId="0"/>
  </cellStyleXfs>
  <cellXfs count="175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Border="1" applyAlignment="1">
      <alignment wrapText="1"/>
    </xf>
    <xf numFmtId="0" fontId="6" fillId="2" borderId="21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41" fontId="7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/>
    <xf numFmtId="0" fontId="6" fillId="2" borderId="0" xfId="0" applyFont="1" applyFill="1" applyAlignment="1"/>
    <xf numFmtId="0" fontId="11" fillId="2" borderId="0" xfId="0" applyFont="1" applyFill="1" applyAlignment="1"/>
    <xf numFmtId="0" fontId="7" fillId="2" borderId="0" xfId="0" applyFont="1" applyFill="1" applyAlignment="1"/>
    <xf numFmtId="0" fontId="6" fillId="2" borderId="24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vertical="top" wrapText="1"/>
    </xf>
    <xf numFmtId="0" fontId="9" fillId="2" borderId="21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8" fillId="2" borderId="21" xfId="0" applyFont="1" applyFill="1" applyBorder="1" applyAlignment="1">
      <alignment vertical="top" wrapText="1"/>
    </xf>
    <xf numFmtId="0" fontId="7" fillId="2" borderId="21" xfId="0" applyFont="1" applyFill="1" applyBorder="1"/>
    <xf numFmtId="0" fontId="7" fillId="2" borderId="23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vertical="top" wrapText="1"/>
    </xf>
    <xf numFmtId="0" fontId="9" fillId="2" borderId="23" xfId="0" applyFont="1" applyFill="1" applyBorder="1" applyAlignment="1">
      <alignment vertical="top" wrapText="1"/>
    </xf>
    <xf numFmtId="164" fontId="10" fillId="2" borderId="23" xfId="0" applyNumberFormat="1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vertical="top" wrapText="1"/>
    </xf>
    <xf numFmtId="0" fontId="12" fillId="2" borderId="0" xfId="0" applyFont="1" applyFill="1"/>
    <xf numFmtId="0" fontId="6" fillId="3" borderId="21" xfId="0" applyFont="1" applyFill="1" applyBorder="1"/>
    <xf numFmtId="0" fontId="6" fillId="3" borderId="0" xfId="0" applyFont="1" applyFill="1"/>
    <xf numFmtId="0" fontId="7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vertical="top" wrapText="1"/>
    </xf>
    <xf numFmtId="0" fontId="7" fillId="3" borderId="0" xfId="0" applyFont="1" applyFill="1"/>
    <xf numFmtId="41" fontId="6" fillId="2" borderId="0" xfId="0" applyNumberFormat="1" applyFont="1" applyFill="1" applyBorder="1" applyAlignment="1">
      <alignment horizontal="center" vertical="top" wrapText="1"/>
    </xf>
    <xf numFmtId="41" fontId="14" fillId="2" borderId="21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vertical="center"/>
    </xf>
    <xf numFmtId="0" fontId="12" fillId="2" borderId="1" xfId="0" quotePrefix="1" applyFont="1" applyFill="1" applyBorder="1" applyAlignment="1">
      <alignment horizontal="center" vertical="center" wrapText="1"/>
    </xf>
    <xf numFmtId="0" fontId="12" fillId="2" borderId="2" xfId="0" quotePrefix="1" applyFont="1" applyFill="1" applyBorder="1" applyAlignment="1">
      <alignment horizontal="center" vertical="center" wrapText="1"/>
    </xf>
    <xf numFmtId="0" fontId="12" fillId="2" borderId="6" xfId="0" quotePrefix="1" applyFont="1" applyFill="1" applyBorder="1" applyAlignment="1">
      <alignment horizontal="center" vertical="center" wrapText="1"/>
    </xf>
    <xf numFmtId="0" fontId="12" fillId="2" borderId="25" xfId="0" quotePrefix="1" applyFont="1" applyFill="1" applyBorder="1" applyAlignment="1">
      <alignment horizontal="center"/>
    </xf>
    <xf numFmtId="0" fontId="13" fillId="2" borderId="21" xfId="0" applyFont="1" applyFill="1" applyBorder="1" applyAlignment="1">
      <alignment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2" borderId="23" xfId="0" applyFont="1" applyFill="1" applyBorder="1" applyAlignment="1">
      <alignment horizontal="left" vertical="top" wrapText="1"/>
    </xf>
    <xf numFmtId="3" fontId="13" fillId="2" borderId="21" xfId="0" applyNumberFormat="1" applyFont="1" applyFill="1" applyBorder="1" applyAlignment="1">
      <alignment vertical="top"/>
    </xf>
    <xf numFmtId="0" fontId="13" fillId="2" borderId="21" xfId="0" applyFont="1" applyFill="1" applyBorder="1" applyAlignment="1">
      <alignment horizontal="center" vertical="top" wrapText="1"/>
    </xf>
    <xf numFmtId="41" fontId="13" fillId="2" borderId="21" xfId="2" applyFont="1" applyFill="1" applyBorder="1" applyAlignment="1">
      <alignment vertical="top"/>
    </xf>
    <xf numFmtId="41" fontId="13" fillId="2" borderId="21" xfId="0" applyNumberFormat="1" applyFont="1" applyFill="1" applyBorder="1" applyAlignment="1">
      <alignment horizontal="center" vertical="top" wrapText="1"/>
    </xf>
    <xf numFmtId="0" fontId="13" fillId="2" borderId="21" xfId="0" applyFont="1" applyFill="1" applyBorder="1" applyAlignment="1">
      <alignment horizontal="center" vertical="top"/>
    </xf>
    <xf numFmtId="0" fontId="13" fillId="2" borderId="21" xfId="0" applyFont="1" applyFill="1" applyBorder="1"/>
    <xf numFmtId="0" fontId="12" fillId="2" borderId="21" xfId="0" applyFont="1" applyFill="1" applyBorder="1" applyAlignment="1">
      <alignment horizontal="left" vertical="top" wrapText="1"/>
    </xf>
    <xf numFmtId="0" fontId="12" fillId="2" borderId="22" xfId="3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left" vertical="top" wrapText="1"/>
    </xf>
    <xf numFmtId="3" fontId="12" fillId="2" borderId="21" xfId="0" applyNumberFormat="1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top" wrapText="1"/>
    </xf>
    <xf numFmtId="41" fontId="12" fillId="2" borderId="21" xfId="2" quotePrefix="1" applyFont="1" applyFill="1" applyBorder="1" applyAlignment="1">
      <alignment horizontal="center" vertical="top" wrapText="1"/>
    </xf>
    <xf numFmtId="41" fontId="12" fillId="2" borderId="21" xfId="2" applyFont="1" applyFill="1" applyBorder="1" applyAlignment="1">
      <alignment horizontal="center" vertical="top" wrapText="1"/>
    </xf>
    <xf numFmtId="41" fontId="12" fillId="2" borderId="21" xfId="0" quotePrefix="1" applyNumberFormat="1" applyFont="1" applyFill="1" applyBorder="1" applyAlignment="1">
      <alignment horizontal="center" vertical="top" wrapText="1"/>
    </xf>
    <xf numFmtId="41" fontId="12" fillId="2" borderId="21" xfId="0" applyNumberFormat="1" applyFont="1" applyFill="1" applyBorder="1" applyAlignment="1">
      <alignment horizontal="center" vertical="top" wrapText="1"/>
    </xf>
    <xf numFmtId="0" fontId="12" fillId="2" borderId="21" xfId="0" quotePrefix="1" applyFont="1" applyFill="1" applyBorder="1" applyAlignment="1">
      <alignment horizontal="center" vertical="center" wrapText="1"/>
    </xf>
    <xf numFmtId="41" fontId="12" fillId="2" borderId="21" xfId="2" applyFont="1" applyFill="1" applyBorder="1" applyAlignment="1">
      <alignment wrapText="1"/>
    </xf>
    <xf numFmtId="0" fontId="12" fillId="2" borderId="21" xfId="0" quotePrefix="1" applyFont="1" applyFill="1" applyBorder="1" applyAlignment="1">
      <alignment horizontal="left" vertical="top" wrapText="1"/>
    </xf>
    <xf numFmtId="3" fontId="12" fillId="2" borderId="21" xfId="0" quotePrefix="1" applyNumberFormat="1" applyFont="1" applyFill="1" applyBorder="1" applyAlignment="1">
      <alignment horizontal="center" vertical="top" wrapText="1"/>
    </xf>
    <xf numFmtId="41" fontId="12" fillId="2" borderId="21" xfId="0" quotePrefix="1" applyNumberFormat="1" applyFont="1" applyFill="1" applyBorder="1" applyAlignment="1">
      <alignment horizontal="left" vertical="center" wrapText="1"/>
    </xf>
    <xf numFmtId="41" fontId="12" fillId="2" borderId="21" xfId="2" applyFont="1" applyFill="1" applyBorder="1" applyAlignment="1">
      <alignment vertical="center" wrapText="1"/>
    </xf>
    <xf numFmtId="0" fontId="12" fillId="2" borderId="21" xfId="0" applyFont="1" applyFill="1" applyBorder="1"/>
    <xf numFmtId="0" fontId="13" fillId="2" borderId="22" xfId="0" quotePrefix="1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vertical="top" wrapText="1"/>
    </xf>
    <xf numFmtId="0" fontId="12" fillId="2" borderId="21" xfId="0" applyFont="1" applyFill="1" applyBorder="1" applyAlignment="1">
      <alignment horizontal="center" vertical="center" wrapText="1"/>
    </xf>
    <xf numFmtId="41" fontId="13" fillId="2" borderId="21" xfId="2" applyFont="1" applyFill="1" applyBorder="1" applyAlignment="1">
      <alignment horizontal="center" vertical="top" wrapText="1"/>
    </xf>
    <xf numFmtId="0" fontId="13" fillId="2" borderId="21" xfId="0" applyFont="1" applyFill="1" applyBorder="1" applyAlignment="1">
      <alignment horizontal="center" vertical="center" wrapText="1"/>
    </xf>
    <xf numFmtId="41" fontId="13" fillId="2" borderId="21" xfId="2" applyFont="1" applyFill="1" applyBorder="1" applyAlignment="1">
      <alignment vertical="center" wrapText="1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center" vertical="top" wrapText="1"/>
    </xf>
    <xf numFmtId="0" fontId="13" fillId="2" borderId="21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center" vertical="top" wrapText="1"/>
    </xf>
    <xf numFmtId="3" fontId="15" fillId="2" borderId="21" xfId="0" applyNumberFormat="1" applyFont="1" applyFill="1" applyBorder="1" applyAlignment="1">
      <alignment vertical="top"/>
    </xf>
    <xf numFmtId="0" fontId="12" fillId="2" borderId="22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top"/>
    </xf>
    <xf numFmtId="0" fontId="13" fillId="2" borderId="22" xfId="0" quotePrefix="1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vertical="top" wrapText="1"/>
    </xf>
    <xf numFmtId="0" fontId="12" fillId="2" borderId="22" xfId="0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vertical="top" wrapText="1"/>
    </xf>
    <xf numFmtId="41" fontId="12" fillId="2" borderId="21" xfId="2" applyFont="1" applyFill="1" applyBorder="1" applyAlignment="1">
      <alignment horizontal="center" vertical="top"/>
    </xf>
    <xf numFmtId="0" fontId="13" fillId="2" borderId="22" xfId="0" applyFont="1" applyFill="1" applyBorder="1" applyAlignment="1">
      <alignment vertical="top" wrapText="1"/>
    </xf>
    <xf numFmtId="41" fontId="13" fillId="2" borderId="21" xfId="2" applyFont="1" applyFill="1" applyBorder="1" applyAlignment="1">
      <alignment vertical="top" wrapText="1"/>
    </xf>
    <xf numFmtId="0" fontId="12" fillId="2" borderId="22" xfId="0" quotePrefix="1" applyFont="1" applyFill="1" applyBorder="1" applyAlignment="1">
      <alignment horizontal="left" vertical="top" wrapText="1"/>
    </xf>
    <xf numFmtId="165" fontId="12" fillId="2" borderId="21" xfId="1" applyNumberFormat="1" applyFont="1" applyFill="1" applyBorder="1" applyAlignment="1">
      <alignment horizontal="center" vertical="top"/>
    </xf>
    <xf numFmtId="165" fontId="12" fillId="2" borderId="21" xfId="1" applyNumberFormat="1" applyFont="1" applyFill="1" applyBorder="1" applyAlignment="1">
      <alignment vertical="top" wrapText="1"/>
    </xf>
    <xf numFmtId="165" fontId="12" fillId="2" borderId="21" xfId="1" applyNumberFormat="1" applyFont="1" applyFill="1" applyBorder="1" applyAlignment="1">
      <alignment vertical="top"/>
    </xf>
    <xf numFmtId="0" fontId="12" fillId="2" borderId="20" xfId="0" applyFont="1" applyFill="1" applyBorder="1" applyAlignment="1">
      <alignment vertical="top" wrapText="1"/>
    </xf>
    <xf numFmtId="0" fontId="12" fillId="2" borderId="14" xfId="0" applyFont="1" applyFill="1" applyBorder="1" applyAlignment="1">
      <alignment vertical="top" wrapText="1"/>
    </xf>
    <xf numFmtId="165" fontId="12" fillId="2" borderId="20" xfId="1" applyNumberFormat="1" applyFont="1" applyFill="1" applyBorder="1" applyAlignment="1">
      <alignment horizontal="center" vertical="top"/>
    </xf>
    <xf numFmtId="165" fontId="12" fillId="2" borderId="20" xfId="1" applyNumberFormat="1" applyFont="1" applyFill="1" applyBorder="1" applyAlignment="1">
      <alignment vertical="top" wrapText="1"/>
    </xf>
    <xf numFmtId="165" fontId="12" fillId="2" borderId="20" xfId="1" applyNumberFormat="1" applyFont="1" applyFill="1" applyBorder="1" applyAlignment="1">
      <alignment vertical="top"/>
    </xf>
    <xf numFmtId="0" fontId="12" fillId="2" borderId="20" xfId="0" applyFont="1" applyFill="1" applyBorder="1" applyAlignment="1">
      <alignment horizontal="center" vertical="top" wrapText="1"/>
    </xf>
    <xf numFmtId="0" fontId="12" fillId="2" borderId="20" xfId="0" applyFont="1" applyFill="1" applyBorder="1"/>
    <xf numFmtId="0" fontId="12" fillId="2" borderId="13" xfId="0" quotePrefix="1" applyFont="1" applyFill="1" applyBorder="1" applyAlignment="1">
      <alignment horizontal="left" vertical="top" wrapText="1"/>
    </xf>
    <xf numFmtId="165" fontId="12" fillId="2" borderId="20" xfId="1" applyNumberFormat="1" applyFont="1" applyFill="1" applyBorder="1" applyAlignment="1">
      <alignment horizontal="center" vertical="top" wrapText="1"/>
    </xf>
    <xf numFmtId="0" fontId="12" fillId="2" borderId="21" xfId="0" quotePrefix="1" applyFont="1" applyFill="1" applyBorder="1" applyAlignment="1">
      <alignment horizontal="center" vertical="top" wrapText="1"/>
    </xf>
    <xf numFmtId="166" fontId="13" fillId="2" borderId="21" xfId="2" applyNumberFormat="1" applyFont="1" applyFill="1" applyBorder="1" applyAlignment="1">
      <alignment vertical="top"/>
    </xf>
    <xf numFmtId="0" fontId="6" fillId="2" borderId="0" xfId="0" applyFont="1" applyFill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center" wrapText="1"/>
    </xf>
    <xf numFmtId="165" fontId="13" fillId="2" borderId="21" xfId="1" applyNumberFormat="1" applyFont="1" applyFill="1" applyBorder="1" applyAlignment="1">
      <alignment horizontal="center" vertical="top"/>
    </xf>
    <xf numFmtId="165" fontId="13" fillId="2" borderId="21" xfId="1" applyNumberFormat="1" applyFont="1" applyFill="1" applyBorder="1" applyAlignment="1">
      <alignment vertical="top"/>
    </xf>
    <xf numFmtId="165" fontId="13" fillId="2" borderId="21" xfId="1" applyNumberFormat="1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wrapText="1"/>
    </xf>
    <xf numFmtId="41" fontId="12" fillId="2" borderId="20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wrapText="1"/>
    </xf>
    <xf numFmtId="0" fontId="6" fillId="2" borderId="0" xfId="0" applyFont="1" applyFill="1" applyAlignment="1">
      <alignment horizontal="center" vertical="top" wrapText="1"/>
    </xf>
    <xf numFmtId="0" fontId="7" fillId="2" borderId="2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0" fontId="12" fillId="2" borderId="8" xfId="0" quotePrefix="1" applyFont="1" applyFill="1" applyBorder="1" applyAlignment="1">
      <alignment horizontal="center" vertical="center" wrapText="1"/>
    </xf>
    <xf numFmtId="0" fontId="12" fillId="2" borderId="7" xfId="0" quotePrefix="1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vertical="center" wrapText="1"/>
    </xf>
    <xf numFmtId="41" fontId="12" fillId="2" borderId="21" xfId="2" quotePrefix="1" applyFont="1" applyFill="1" applyBorder="1" applyAlignment="1">
      <alignment horizontal="center" vertical="center" wrapText="1"/>
    </xf>
    <xf numFmtId="41" fontId="12" fillId="2" borderId="21" xfId="0" quotePrefix="1" applyNumberFormat="1" applyFont="1" applyFill="1" applyBorder="1" applyAlignment="1">
      <alignment horizontal="center" vertical="center" wrapText="1"/>
    </xf>
    <xf numFmtId="0" fontId="13" fillId="2" borderId="8" xfId="0" quotePrefix="1" applyFont="1" applyFill="1" applyBorder="1" applyAlignment="1">
      <alignment horizontal="center" vertical="center" wrapText="1"/>
    </xf>
    <xf numFmtId="0" fontId="13" fillId="2" borderId="21" xfId="0" quotePrefix="1" applyFont="1" applyFill="1" applyBorder="1" applyAlignment="1">
      <alignment horizontal="center" vertical="center" wrapText="1"/>
    </xf>
    <xf numFmtId="41" fontId="13" fillId="2" borderId="21" xfId="0" quotePrefix="1" applyNumberFormat="1" applyFont="1" applyFill="1" applyBorder="1" applyAlignment="1">
      <alignment horizontal="center" vertical="center" wrapText="1"/>
    </xf>
    <xf numFmtId="0" fontId="13" fillId="2" borderId="0" xfId="0" quotePrefix="1" applyFont="1" applyFill="1" applyBorder="1" applyAlignment="1">
      <alignment horizontal="center" vertical="center" wrapText="1"/>
    </xf>
    <xf numFmtId="0" fontId="13" fillId="2" borderId="25" xfId="0" quotePrefix="1" applyFont="1" applyFill="1" applyBorder="1" applyAlignment="1">
      <alignment horizontal="center"/>
    </xf>
    <xf numFmtId="41" fontId="13" fillId="2" borderId="21" xfId="2" quotePrefix="1" applyFont="1" applyFill="1" applyBorder="1" applyAlignment="1">
      <alignment horizontal="center" vertical="center" wrapText="1"/>
    </xf>
    <xf numFmtId="0" fontId="6" fillId="2" borderId="21" xfId="0" quotePrefix="1" applyFont="1" applyFill="1" applyBorder="1"/>
    <xf numFmtId="0" fontId="6" fillId="2" borderId="21" xfId="0" quotePrefix="1" applyFont="1" applyFill="1" applyBorder="1" applyAlignment="1">
      <alignment horizontal="center"/>
    </xf>
    <xf numFmtId="0" fontId="7" fillId="2" borderId="20" xfId="0" applyFont="1" applyFill="1" applyBorder="1" applyAlignment="1">
      <alignment vertical="top" wrapText="1"/>
    </xf>
    <xf numFmtId="0" fontId="7" fillId="2" borderId="21" xfId="0" quotePrefix="1" applyFont="1" applyFill="1" applyBorder="1" applyAlignment="1">
      <alignment vertical="top" wrapText="1"/>
    </xf>
    <xf numFmtId="167" fontId="13" fillId="2" borderId="21" xfId="1" applyNumberFormat="1" applyFont="1" applyFill="1" applyBorder="1" applyAlignment="1">
      <alignment vertical="top"/>
    </xf>
    <xf numFmtId="166" fontId="13" fillId="2" borderId="21" xfId="0" applyNumberFormat="1" applyFont="1" applyFill="1" applyBorder="1" applyAlignment="1">
      <alignment horizontal="center" vertical="top" wrapText="1"/>
    </xf>
    <xf numFmtId="0" fontId="12" fillId="2" borderId="25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41" fontId="12" fillId="2" borderId="25" xfId="0" applyNumberFormat="1" applyFont="1" applyFill="1" applyBorder="1" applyAlignment="1">
      <alignment horizontal="center" vertical="top" wrapText="1"/>
    </xf>
    <xf numFmtId="41" fontId="12" fillId="2" borderId="6" xfId="0" applyNumberFormat="1" applyFont="1" applyFill="1" applyBorder="1" applyAlignment="1">
      <alignment horizontal="center" vertical="top" wrapText="1"/>
    </xf>
    <xf numFmtId="41" fontId="12" fillId="2" borderId="20" xfId="0" applyNumberFormat="1" applyFont="1" applyFill="1" applyBorder="1" applyAlignment="1">
      <alignment horizontal="center" vertical="top" wrapText="1"/>
    </xf>
    <xf numFmtId="0" fontId="14" fillId="2" borderId="2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2" fillId="2" borderId="10" xfId="0" quotePrefix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" xfId="0" quotePrefix="1" applyFont="1" applyFill="1" applyBorder="1" applyAlignment="1">
      <alignment horizontal="center" vertical="center" wrapText="1"/>
    </xf>
    <xf numFmtId="0" fontId="12" fillId="2" borderId="3" xfId="0" quotePrefix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</cellXfs>
  <cellStyles count="5">
    <cellStyle name="Comma" xfId="1" builtinId="3"/>
    <cellStyle name="Comma [0]" xfId="2" builtinId="6"/>
    <cellStyle name="Normal" xfId="0" builtinId="0"/>
    <cellStyle name="Normal 2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1104900</xdr:colOff>
      <xdr:row>122</xdr:row>
      <xdr:rowOff>0</xdr:rowOff>
    </xdr:from>
    <xdr:to>
      <xdr:col>20</xdr:col>
      <xdr:colOff>283210</xdr:colOff>
      <xdr:row>128</xdr:row>
      <xdr:rowOff>201295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16200" y="86458425"/>
          <a:ext cx="2464435" cy="1534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5"/>
  <sheetViews>
    <sheetView tabSelected="1" topLeftCell="A2" workbookViewId="0">
      <pane xSplit="5" ySplit="8" topLeftCell="Q121" activePane="bottomRight" state="frozen"/>
      <selection activeCell="A2" sqref="A2"/>
      <selection pane="topRight" activeCell="C2" sqref="C2"/>
      <selection pane="bottomLeft" activeCell="A10" sqref="A10"/>
      <selection pane="bottomRight" activeCell="Q6" sqref="Q6:R7"/>
    </sheetView>
  </sheetViews>
  <sheetFormatPr defaultRowHeight="12.75" x14ac:dyDescent="0.25"/>
  <cols>
    <col min="1" max="2" width="9.140625" style="1"/>
    <col min="3" max="3" width="10.140625" style="1" customWidth="1"/>
    <col min="4" max="4" width="19.42578125" style="2" customWidth="1"/>
    <col min="5" max="5" width="1.7109375" style="2" customWidth="1"/>
    <col min="6" max="6" width="16.5703125" style="3" customWidth="1"/>
    <col min="7" max="7" width="11" style="3" customWidth="1"/>
    <col min="8" max="8" width="8.28515625" style="3" customWidth="1"/>
    <col min="9" max="9" width="12" style="100" customWidth="1"/>
    <col min="10" max="10" width="17.140625" style="100" bestFit="1" customWidth="1"/>
    <col min="11" max="11" width="10.85546875" style="100" bestFit="1" customWidth="1"/>
    <col min="12" max="12" width="16.7109375" style="100" customWidth="1"/>
    <col min="13" max="13" width="10.85546875" style="100" bestFit="1" customWidth="1"/>
    <col min="14" max="14" width="16.85546875" style="100" customWidth="1"/>
    <col min="15" max="15" width="10.85546875" style="100" bestFit="1" customWidth="1"/>
    <col min="16" max="16" width="17.140625" style="100" bestFit="1" customWidth="1"/>
    <col min="17" max="17" width="15.28515625" style="100" bestFit="1" customWidth="1"/>
    <col min="18" max="18" width="16.7109375" style="3" customWidth="1"/>
    <col min="19" max="19" width="15.28515625" style="100" bestFit="1" customWidth="1"/>
    <col min="20" max="20" width="17.28515625" style="3" bestFit="1" customWidth="1"/>
    <col min="21" max="21" width="15.28515625" style="3" bestFit="1" customWidth="1"/>
    <col min="22" max="22" width="18.5703125" style="3" bestFit="1" customWidth="1"/>
    <col min="23" max="23" width="5.85546875" style="3" customWidth="1"/>
    <col min="24" max="24" width="6.5703125" style="1" customWidth="1"/>
    <col min="25" max="25" width="18.5703125" style="1" customWidth="1"/>
    <col min="26" max="26" width="9.140625" style="1"/>
    <col min="27" max="27" width="11" style="1" bestFit="1" customWidth="1"/>
    <col min="28" max="28" width="9.140625" style="1"/>
    <col min="29" max="29" width="11" style="1" bestFit="1" customWidth="1"/>
    <col min="30" max="16384" width="9.140625" style="1"/>
  </cols>
  <sheetData>
    <row r="1" spans="1:24" ht="18" customHeight="1" x14ac:dyDescent="0.25"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spans="1:24" ht="18" customHeight="1" x14ac:dyDescent="0.25">
      <c r="D2" s="148" t="s">
        <v>137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ht="18" customHeight="1" x14ac:dyDescent="0.25">
      <c r="D3" s="148" t="s">
        <v>138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</row>
    <row r="4" spans="1:24" ht="7.5" customHeight="1" thickBot="1" x14ac:dyDescent="0.3"/>
    <row r="5" spans="1:24" ht="38.25" customHeight="1" thickTop="1" thickBot="1" x14ac:dyDescent="0.3">
      <c r="A5" s="144" t="s">
        <v>0</v>
      </c>
      <c r="B5" s="144" t="s">
        <v>1</v>
      </c>
      <c r="C5" s="144" t="s">
        <v>2</v>
      </c>
      <c r="D5" s="149" t="s">
        <v>3</v>
      </c>
      <c r="E5" s="152" t="s">
        <v>4</v>
      </c>
      <c r="F5" s="153"/>
      <c r="G5" s="158" t="s">
        <v>5</v>
      </c>
      <c r="H5" s="149" t="s">
        <v>6</v>
      </c>
      <c r="I5" s="161" t="s">
        <v>7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3"/>
      <c r="W5" s="158" t="s">
        <v>8</v>
      </c>
      <c r="X5" s="164" t="s">
        <v>127</v>
      </c>
    </row>
    <row r="6" spans="1:24" ht="16.5" customHeight="1" thickBot="1" x14ac:dyDescent="0.3">
      <c r="A6" s="145"/>
      <c r="B6" s="145"/>
      <c r="C6" s="145"/>
      <c r="D6" s="150"/>
      <c r="E6" s="154"/>
      <c r="F6" s="155"/>
      <c r="G6" s="159"/>
      <c r="H6" s="150"/>
      <c r="I6" s="138" t="s">
        <v>10</v>
      </c>
      <c r="J6" s="139"/>
      <c r="K6" s="138" t="s">
        <v>11</v>
      </c>
      <c r="L6" s="139"/>
      <c r="M6" s="138" t="s">
        <v>12</v>
      </c>
      <c r="N6" s="139"/>
      <c r="O6" s="138" t="s">
        <v>13</v>
      </c>
      <c r="P6" s="139"/>
      <c r="Q6" s="138" t="s">
        <v>14</v>
      </c>
      <c r="R6" s="139"/>
      <c r="S6" s="138" t="s">
        <v>15</v>
      </c>
      <c r="T6" s="139"/>
      <c r="U6" s="166" t="s">
        <v>16</v>
      </c>
      <c r="V6" s="166"/>
      <c r="W6" s="159"/>
      <c r="X6" s="150"/>
    </row>
    <row r="7" spans="1:24" ht="16.5" customHeight="1" thickBot="1" x14ac:dyDescent="0.3">
      <c r="A7" s="145"/>
      <c r="B7" s="145"/>
      <c r="C7" s="145"/>
      <c r="D7" s="150"/>
      <c r="E7" s="154"/>
      <c r="F7" s="155"/>
      <c r="G7" s="159"/>
      <c r="H7" s="150"/>
      <c r="I7" s="140"/>
      <c r="J7" s="141"/>
      <c r="K7" s="140"/>
      <c r="L7" s="141"/>
      <c r="M7" s="140"/>
      <c r="N7" s="141"/>
      <c r="O7" s="140"/>
      <c r="P7" s="141"/>
      <c r="Q7" s="140"/>
      <c r="R7" s="141"/>
      <c r="S7" s="140"/>
      <c r="T7" s="141"/>
      <c r="U7" s="167"/>
      <c r="V7" s="167"/>
      <c r="W7" s="159"/>
      <c r="X7" s="150"/>
    </row>
    <row r="8" spans="1:24" s="4" customFormat="1" ht="38.25" customHeight="1" thickBot="1" x14ac:dyDescent="0.25">
      <c r="A8" s="146"/>
      <c r="B8" s="146"/>
      <c r="C8" s="146"/>
      <c r="D8" s="151"/>
      <c r="E8" s="156"/>
      <c r="F8" s="157"/>
      <c r="G8" s="160"/>
      <c r="H8" s="151"/>
      <c r="I8" s="101" t="s">
        <v>17</v>
      </c>
      <c r="J8" s="101" t="s">
        <v>18</v>
      </c>
      <c r="K8" s="101" t="s">
        <v>17</v>
      </c>
      <c r="L8" s="101" t="s">
        <v>18</v>
      </c>
      <c r="M8" s="101" t="s">
        <v>17</v>
      </c>
      <c r="N8" s="101" t="s">
        <v>18</v>
      </c>
      <c r="O8" s="101" t="s">
        <v>17</v>
      </c>
      <c r="P8" s="101" t="s">
        <v>18</v>
      </c>
      <c r="Q8" s="101" t="s">
        <v>17</v>
      </c>
      <c r="R8" s="101" t="s">
        <v>18</v>
      </c>
      <c r="S8" s="101" t="s">
        <v>17</v>
      </c>
      <c r="T8" s="101" t="s">
        <v>18</v>
      </c>
      <c r="U8" s="101" t="s">
        <v>17</v>
      </c>
      <c r="V8" s="101" t="s">
        <v>18</v>
      </c>
      <c r="W8" s="160"/>
      <c r="X8" s="165"/>
    </row>
    <row r="9" spans="1:24" ht="16.5" customHeight="1" thickTop="1" x14ac:dyDescent="0.3">
      <c r="A9" s="125" t="s">
        <v>19</v>
      </c>
      <c r="B9" s="125" t="s">
        <v>21</v>
      </c>
      <c r="C9" s="125" t="s">
        <v>20</v>
      </c>
      <c r="D9" s="36" t="s">
        <v>22</v>
      </c>
      <c r="E9" s="142" t="s">
        <v>23</v>
      </c>
      <c r="F9" s="143"/>
      <c r="G9" s="37" t="s">
        <v>24</v>
      </c>
      <c r="H9" s="36" t="s">
        <v>25</v>
      </c>
      <c r="I9" s="38" t="s">
        <v>26</v>
      </c>
      <c r="J9" s="38" t="s">
        <v>27</v>
      </c>
      <c r="K9" s="38" t="s">
        <v>28</v>
      </c>
      <c r="L9" s="38" t="s">
        <v>29</v>
      </c>
      <c r="M9" s="38" t="s">
        <v>30</v>
      </c>
      <c r="N9" s="38" t="s">
        <v>31</v>
      </c>
      <c r="O9" s="38" t="s">
        <v>32</v>
      </c>
      <c r="P9" s="38" t="s">
        <v>33</v>
      </c>
      <c r="Q9" s="38" t="s">
        <v>34</v>
      </c>
      <c r="R9" s="38" t="s">
        <v>35</v>
      </c>
      <c r="S9" s="38" t="s">
        <v>36</v>
      </c>
      <c r="T9" s="38" t="s">
        <v>37</v>
      </c>
      <c r="U9" s="38" t="s">
        <v>38</v>
      </c>
      <c r="V9" s="38" t="s">
        <v>105</v>
      </c>
      <c r="W9" s="37" t="s">
        <v>106</v>
      </c>
      <c r="X9" s="39" t="s">
        <v>107</v>
      </c>
    </row>
    <row r="10" spans="1:24" s="5" customFormat="1" ht="100.5" customHeight="1" x14ac:dyDescent="0.2">
      <c r="A10" s="17" t="s">
        <v>103</v>
      </c>
      <c r="B10" s="17" t="s">
        <v>249</v>
      </c>
      <c r="C10" s="20" t="s">
        <v>39</v>
      </c>
      <c r="D10" s="17" t="s">
        <v>40</v>
      </c>
      <c r="E10" s="118"/>
      <c r="F10" s="20" t="s">
        <v>39</v>
      </c>
      <c r="G10" s="119"/>
      <c r="H10" s="119"/>
      <c r="I10" s="123">
        <f>I11+I12+I13+I14+I15+I16+I17+I12+I13+I19+I20+I22+I23+I17+8+70000</f>
        <v>70481</v>
      </c>
      <c r="J10" s="120">
        <f>SUM(J11:J23)</f>
        <v>610040830</v>
      </c>
      <c r="K10" s="120">
        <f t="shared" ref="K10:N10" si="0">SUM(K11:K23)</f>
        <v>515</v>
      </c>
      <c r="L10" s="120">
        <f t="shared" si="0"/>
        <v>591859560</v>
      </c>
      <c r="M10" s="120">
        <f t="shared" si="0"/>
        <v>613</v>
      </c>
      <c r="N10" s="120">
        <f t="shared" si="0"/>
        <v>600268000</v>
      </c>
      <c r="O10" s="120">
        <f t="shared" ref="O10" si="1">SUM(O11:O23)</f>
        <v>678</v>
      </c>
      <c r="P10" s="120">
        <f t="shared" ref="P10" si="2">SUM(P11:P23)</f>
        <v>1052157500</v>
      </c>
      <c r="Q10" s="120">
        <f t="shared" ref="Q10" si="3">SUM(Q11:Q23)</f>
        <v>728</v>
      </c>
      <c r="R10" s="120">
        <f t="shared" ref="R10" si="4">SUM(R11:R23)</f>
        <v>1395030000</v>
      </c>
      <c r="S10" s="120">
        <f t="shared" ref="S10" si="5">SUM(S11:S23)</f>
        <v>807</v>
      </c>
      <c r="T10" s="120">
        <f t="shared" ref="T10" si="6">SUM(T11:T23)</f>
        <v>1480000000</v>
      </c>
      <c r="U10" s="120">
        <f>S10+Q10+O10+M10+K10+I10</f>
        <v>73822</v>
      </c>
      <c r="V10" s="120">
        <f>T10+R10+P10+N10+L10+J10</f>
        <v>5729355890</v>
      </c>
      <c r="W10" s="121"/>
      <c r="X10" s="122"/>
    </row>
    <row r="11" spans="1:24" ht="25.5" x14ac:dyDescent="0.3">
      <c r="A11" s="126"/>
      <c r="B11" s="17"/>
      <c r="C11" s="19"/>
      <c r="D11" s="16" t="s">
        <v>42</v>
      </c>
      <c r="E11" s="113"/>
      <c r="F11" s="23" t="s">
        <v>43</v>
      </c>
      <c r="G11" s="58"/>
      <c r="H11" s="67" t="s">
        <v>53</v>
      </c>
      <c r="I11" s="58">
        <v>300</v>
      </c>
      <c r="J11" s="116">
        <v>1620000</v>
      </c>
      <c r="K11" s="58">
        <v>400</v>
      </c>
      <c r="L11" s="116">
        <v>3150000</v>
      </c>
      <c r="M11" s="58">
        <v>500</v>
      </c>
      <c r="N11" s="116">
        <v>3150000</v>
      </c>
      <c r="O11" s="58">
        <v>550</v>
      </c>
      <c r="P11" s="116">
        <v>2950000</v>
      </c>
      <c r="Q11" s="58">
        <v>600</v>
      </c>
      <c r="R11" s="116">
        <v>2950000</v>
      </c>
      <c r="S11" s="58">
        <v>650</v>
      </c>
      <c r="T11" s="116">
        <v>5000000</v>
      </c>
      <c r="U11" s="117">
        <f t="shared" ref="U11:U33" si="7">S11+Q11+O11+M11+K11+I11</f>
        <v>3000</v>
      </c>
      <c r="V11" s="117">
        <f t="shared" ref="V11:V33" si="8">T11+R11+P11+N11+L11+J11</f>
        <v>18820000</v>
      </c>
      <c r="W11" s="115"/>
      <c r="X11" s="39"/>
    </row>
    <row r="12" spans="1:24" ht="89.25" x14ac:dyDescent="0.3">
      <c r="A12" s="124"/>
      <c r="B12" s="124"/>
      <c r="C12" s="7"/>
      <c r="D12" s="16" t="s">
        <v>44</v>
      </c>
      <c r="E12" s="113"/>
      <c r="F12" s="23" t="s">
        <v>226</v>
      </c>
      <c r="G12" s="58"/>
      <c r="H12" s="67" t="s">
        <v>45</v>
      </c>
      <c r="I12" s="58">
        <v>8</v>
      </c>
      <c r="J12" s="116">
        <v>63600000</v>
      </c>
      <c r="K12" s="58">
        <v>8</v>
      </c>
      <c r="L12" s="116">
        <v>46200000</v>
      </c>
      <c r="M12" s="58">
        <v>8</v>
      </c>
      <c r="N12" s="116">
        <v>51000000</v>
      </c>
      <c r="O12" s="58">
        <v>8</v>
      </c>
      <c r="P12" s="116">
        <v>78000000</v>
      </c>
      <c r="Q12" s="58">
        <v>8</v>
      </c>
      <c r="R12" s="116">
        <v>78000000</v>
      </c>
      <c r="S12" s="58">
        <v>4</v>
      </c>
      <c r="T12" s="116">
        <v>80000000</v>
      </c>
      <c r="U12" s="117">
        <f t="shared" si="7"/>
        <v>44</v>
      </c>
      <c r="V12" s="117">
        <f t="shared" si="8"/>
        <v>396800000</v>
      </c>
      <c r="W12" s="115"/>
      <c r="X12" s="39"/>
    </row>
    <row r="13" spans="1:24" ht="102" x14ac:dyDescent="0.3">
      <c r="A13" s="124"/>
      <c r="B13" s="124"/>
      <c r="C13" s="7"/>
      <c r="D13" s="16" t="s">
        <v>46</v>
      </c>
      <c r="E13" s="113"/>
      <c r="F13" s="23" t="s">
        <v>227</v>
      </c>
      <c r="G13" s="58"/>
      <c r="H13" s="67" t="s">
        <v>45</v>
      </c>
      <c r="I13" s="58">
        <v>30</v>
      </c>
      <c r="J13" s="116">
        <v>20840000</v>
      </c>
      <c r="K13" s="58">
        <v>30</v>
      </c>
      <c r="L13" s="116">
        <v>5040000</v>
      </c>
      <c r="M13" s="58">
        <v>30</v>
      </c>
      <c r="N13" s="116">
        <v>10500000</v>
      </c>
      <c r="O13" s="58">
        <v>30</v>
      </c>
      <c r="P13" s="116">
        <v>10750000</v>
      </c>
      <c r="Q13" s="58">
        <v>40</v>
      </c>
      <c r="R13" s="116">
        <v>31080000</v>
      </c>
      <c r="S13" s="58">
        <v>40</v>
      </c>
      <c r="T13" s="116">
        <v>35000000</v>
      </c>
      <c r="U13" s="117">
        <f t="shared" si="7"/>
        <v>200</v>
      </c>
      <c r="V13" s="117">
        <f t="shared" si="8"/>
        <v>113210000</v>
      </c>
      <c r="W13" s="115"/>
      <c r="X13" s="39"/>
    </row>
    <row r="14" spans="1:24" ht="63.75" x14ac:dyDescent="0.3">
      <c r="A14" s="124"/>
      <c r="B14" s="124"/>
      <c r="C14" s="7"/>
      <c r="D14" s="16" t="s">
        <v>47</v>
      </c>
      <c r="E14" s="113"/>
      <c r="F14" s="23" t="s">
        <v>228</v>
      </c>
      <c r="G14" s="58"/>
      <c r="H14" s="67" t="s">
        <v>49</v>
      </c>
      <c r="I14" s="58">
        <v>17</v>
      </c>
      <c r="J14" s="116">
        <v>159900000</v>
      </c>
      <c r="K14" s="58">
        <v>17</v>
      </c>
      <c r="L14" s="116">
        <v>76600000</v>
      </c>
      <c r="M14" s="58">
        <v>25</v>
      </c>
      <c r="N14" s="116">
        <v>103200000</v>
      </c>
      <c r="O14" s="58">
        <v>25</v>
      </c>
      <c r="P14" s="116">
        <v>581680000</v>
      </c>
      <c r="Q14" s="58">
        <v>17</v>
      </c>
      <c r="R14" s="116">
        <v>600000000</v>
      </c>
      <c r="S14" s="58">
        <v>17</v>
      </c>
      <c r="T14" s="116">
        <v>650000000</v>
      </c>
      <c r="U14" s="117">
        <f t="shared" si="7"/>
        <v>118</v>
      </c>
      <c r="V14" s="117">
        <f t="shared" si="8"/>
        <v>2171380000</v>
      </c>
      <c r="W14" s="115"/>
      <c r="X14" s="39"/>
    </row>
    <row r="15" spans="1:24" ht="63.75" x14ac:dyDescent="0.3">
      <c r="A15" s="124"/>
      <c r="B15" s="124"/>
      <c r="C15" s="7"/>
      <c r="D15" s="16" t="s">
        <v>48</v>
      </c>
      <c r="E15" s="113"/>
      <c r="F15" s="23" t="s">
        <v>229</v>
      </c>
      <c r="G15" s="58"/>
      <c r="H15" s="67" t="s">
        <v>69</v>
      </c>
      <c r="I15" s="58">
        <v>3</v>
      </c>
      <c r="J15" s="116">
        <v>54565800</v>
      </c>
      <c r="K15" s="58">
        <v>3</v>
      </c>
      <c r="L15" s="116">
        <v>69420000</v>
      </c>
      <c r="M15" s="58">
        <v>3</v>
      </c>
      <c r="N15" s="116">
        <v>69420000</v>
      </c>
      <c r="O15" s="58"/>
      <c r="P15" s="116"/>
      <c r="Q15" s="58"/>
      <c r="R15" s="116"/>
      <c r="S15" s="58"/>
      <c r="T15" s="116"/>
      <c r="U15" s="117">
        <f t="shared" si="7"/>
        <v>9</v>
      </c>
      <c r="V15" s="117">
        <f t="shared" si="8"/>
        <v>193405800</v>
      </c>
      <c r="W15" s="115"/>
      <c r="X15" s="39"/>
    </row>
    <row r="16" spans="1:24" ht="38.25" x14ac:dyDescent="0.3">
      <c r="A16" s="124"/>
      <c r="B16" s="124"/>
      <c r="C16" s="7"/>
      <c r="D16" s="16" t="s">
        <v>50</v>
      </c>
      <c r="E16" s="113"/>
      <c r="F16" s="23" t="s">
        <v>51</v>
      </c>
      <c r="G16" s="58"/>
      <c r="H16" s="67" t="s">
        <v>49</v>
      </c>
      <c r="I16" s="58">
        <v>5</v>
      </c>
      <c r="J16" s="116">
        <v>16300000</v>
      </c>
      <c r="K16" s="58">
        <v>5</v>
      </c>
      <c r="L16" s="116">
        <v>6400000</v>
      </c>
      <c r="M16" s="58"/>
      <c r="N16" s="116">
        <v>10250000</v>
      </c>
      <c r="O16" s="58"/>
      <c r="P16" s="116">
        <v>11550000</v>
      </c>
      <c r="Q16" s="58">
        <v>5</v>
      </c>
      <c r="R16" s="116">
        <v>15000000</v>
      </c>
      <c r="S16" s="58">
        <v>4</v>
      </c>
      <c r="T16" s="116">
        <v>20000000</v>
      </c>
      <c r="U16" s="117">
        <f t="shared" si="7"/>
        <v>19</v>
      </c>
      <c r="V16" s="117">
        <f t="shared" si="8"/>
        <v>79500000</v>
      </c>
      <c r="W16" s="115"/>
      <c r="X16" s="39"/>
    </row>
    <row r="17" spans="1:24" ht="51" x14ac:dyDescent="0.3">
      <c r="A17" s="124"/>
      <c r="B17" s="124"/>
      <c r="C17" s="7"/>
      <c r="D17" s="16" t="s">
        <v>124</v>
      </c>
      <c r="E17" s="113"/>
      <c r="F17" s="23" t="s">
        <v>230</v>
      </c>
      <c r="G17" s="58"/>
      <c r="H17" s="67" t="s">
        <v>49</v>
      </c>
      <c r="I17" s="58">
        <v>30</v>
      </c>
      <c r="J17" s="116">
        <v>24000830</v>
      </c>
      <c r="K17" s="58">
        <v>30</v>
      </c>
      <c r="L17" s="116">
        <v>30000000</v>
      </c>
      <c r="M17" s="58">
        <v>30</v>
      </c>
      <c r="N17" s="116">
        <v>50000000</v>
      </c>
      <c r="O17" s="58">
        <v>30</v>
      </c>
      <c r="P17" s="116">
        <v>40000000</v>
      </c>
      <c r="Q17" s="58">
        <v>30</v>
      </c>
      <c r="R17" s="116">
        <v>60000000</v>
      </c>
      <c r="S17" s="58">
        <v>30</v>
      </c>
      <c r="T17" s="116">
        <v>70000000</v>
      </c>
      <c r="U17" s="117">
        <f t="shared" si="7"/>
        <v>180</v>
      </c>
      <c r="V17" s="117">
        <f t="shared" si="8"/>
        <v>274000830</v>
      </c>
      <c r="W17" s="115"/>
      <c r="X17" s="39"/>
    </row>
    <row r="18" spans="1:24" ht="60" x14ac:dyDescent="0.3">
      <c r="A18" s="124"/>
      <c r="B18" s="124"/>
      <c r="C18" s="7"/>
      <c r="D18" s="16" t="s">
        <v>52</v>
      </c>
      <c r="E18" s="113"/>
      <c r="F18" s="23" t="s">
        <v>231</v>
      </c>
      <c r="G18" s="58"/>
      <c r="H18" s="67" t="s">
        <v>232</v>
      </c>
      <c r="I18" s="67" t="s">
        <v>233</v>
      </c>
      <c r="J18" s="116">
        <v>10008200</v>
      </c>
      <c r="K18" s="67" t="s">
        <v>233</v>
      </c>
      <c r="L18" s="116">
        <v>16730000</v>
      </c>
      <c r="M18" s="67" t="s">
        <v>233</v>
      </c>
      <c r="N18" s="116">
        <v>19385000</v>
      </c>
      <c r="O18" s="67" t="s">
        <v>233</v>
      </c>
      <c r="P18" s="116">
        <v>17851500</v>
      </c>
      <c r="Q18" s="67" t="s">
        <v>233</v>
      </c>
      <c r="R18" s="116">
        <v>40000000</v>
      </c>
      <c r="S18" s="67" t="s">
        <v>233</v>
      </c>
      <c r="T18" s="116">
        <v>50000000</v>
      </c>
      <c r="U18" s="117">
        <f>8+70000+8+70000+8+70000+70000+8+8+8+70000+70000</f>
        <v>420048</v>
      </c>
      <c r="V18" s="117">
        <f t="shared" si="8"/>
        <v>153974700</v>
      </c>
      <c r="W18" s="115"/>
      <c r="X18" s="39"/>
    </row>
    <row r="19" spans="1:24" ht="51" x14ac:dyDescent="0.3">
      <c r="A19" s="124"/>
      <c r="B19" s="124"/>
      <c r="C19" s="7"/>
      <c r="D19" s="16" t="s">
        <v>54</v>
      </c>
      <c r="E19" s="113"/>
      <c r="F19" s="23" t="s">
        <v>234</v>
      </c>
      <c r="G19" s="58"/>
      <c r="H19" s="67" t="s">
        <v>49</v>
      </c>
      <c r="I19" s="58">
        <v>10</v>
      </c>
      <c r="J19" s="116">
        <v>2162000</v>
      </c>
      <c r="K19" s="58">
        <v>10</v>
      </c>
      <c r="L19" s="116">
        <v>2000000</v>
      </c>
      <c r="M19" s="58">
        <v>10</v>
      </c>
      <c r="N19" s="116">
        <v>4389000</v>
      </c>
      <c r="O19" s="58">
        <v>10</v>
      </c>
      <c r="P19" s="116">
        <v>4206000</v>
      </c>
      <c r="Q19" s="58">
        <v>10</v>
      </c>
      <c r="R19" s="116">
        <v>15000000</v>
      </c>
      <c r="S19" s="58">
        <v>10</v>
      </c>
      <c r="T19" s="116">
        <v>15000000</v>
      </c>
      <c r="U19" s="117">
        <f t="shared" si="7"/>
        <v>60</v>
      </c>
      <c r="V19" s="117">
        <f t="shared" si="8"/>
        <v>42757000</v>
      </c>
      <c r="W19" s="115"/>
      <c r="X19" s="39"/>
    </row>
    <row r="20" spans="1:24" ht="51" x14ac:dyDescent="0.3">
      <c r="A20" s="124"/>
      <c r="B20" s="124"/>
      <c r="C20" s="7"/>
      <c r="D20" s="16" t="s">
        <v>55</v>
      </c>
      <c r="E20" s="113"/>
      <c r="F20" s="23" t="s">
        <v>235</v>
      </c>
      <c r="G20" s="58"/>
      <c r="H20" s="67" t="s">
        <v>49</v>
      </c>
      <c r="I20" s="58"/>
      <c r="J20" s="58"/>
      <c r="K20" s="58">
        <v>10</v>
      </c>
      <c r="L20" s="116">
        <v>7985560</v>
      </c>
      <c r="M20" s="58">
        <v>5</v>
      </c>
      <c r="N20" s="116">
        <v>4500000</v>
      </c>
      <c r="O20" s="58">
        <v>20</v>
      </c>
      <c r="P20" s="116">
        <v>11245000</v>
      </c>
      <c r="Q20" s="58">
        <v>8</v>
      </c>
      <c r="R20" s="116">
        <v>20000000</v>
      </c>
      <c r="S20" s="58">
        <v>25</v>
      </c>
      <c r="T20" s="116">
        <v>20000000</v>
      </c>
      <c r="U20" s="117">
        <f t="shared" si="7"/>
        <v>68</v>
      </c>
      <c r="V20" s="117">
        <f t="shared" si="8"/>
        <v>63730560</v>
      </c>
      <c r="W20" s="115"/>
      <c r="X20" s="39"/>
    </row>
    <row r="21" spans="1:24" ht="51" x14ac:dyDescent="0.3">
      <c r="A21" s="124"/>
      <c r="B21" s="124"/>
      <c r="C21" s="7"/>
      <c r="D21" s="16" t="s">
        <v>247</v>
      </c>
      <c r="E21" s="113"/>
      <c r="F21" s="23" t="s">
        <v>248</v>
      </c>
      <c r="G21" s="58"/>
      <c r="H21" s="67" t="s">
        <v>45</v>
      </c>
      <c r="I21" s="58"/>
      <c r="J21" s="58"/>
      <c r="K21" s="58"/>
      <c r="L21" s="116"/>
      <c r="M21" s="58"/>
      <c r="N21" s="116"/>
      <c r="O21" s="58">
        <v>3</v>
      </c>
      <c r="P21" s="116">
        <v>20500000</v>
      </c>
      <c r="Q21" s="58">
        <v>8</v>
      </c>
      <c r="R21" s="116">
        <v>78000000</v>
      </c>
      <c r="S21" s="58">
        <v>25</v>
      </c>
      <c r="T21" s="116">
        <v>80000000</v>
      </c>
      <c r="U21" s="117">
        <f t="shared" si="7"/>
        <v>36</v>
      </c>
      <c r="V21" s="117">
        <f t="shared" si="8"/>
        <v>178500000</v>
      </c>
      <c r="W21" s="115"/>
      <c r="X21" s="39"/>
    </row>
    <row r="22" spans="1:24" ht="63.75" x14ac:dyDescent="0.3">
      <c r="A22" s="124"/>
      <c r="B22" s="124"/>
      <c r="C22" s="7"/>
      <c r="D22" s="16" t="s">
        <v>56</v>
      </c>
      <c r="E22" s="113"/>
      <c r="F22" s="23" t="s">
        <v>237</v>
      </c>
      <c r="G22" s="58"/>
      <c r="H22" s="67" t="s">
        <v>236</v>
      </c>
      <c r="I22" s="58">
        <v>1</v>
      </c>
      <c r="J22" s="116">
        <v>15620000</v>
      </c>
      <c r="K22" s="58">
        <v>1</v>
      </c>
      <c r="L22" s="116">
        <v>18400000</v>
      </c>
      <c r="M22" s="58">
        <v>1</v>
      </c>
      <c r="N22" s="116">
        <v>66930000</v>
      </c>
      <c r="O22" s="58">
        <v>1</v>
      </c>
      <c r="P22" s="116">
        <v>72950000</v>
      </c>
      <c r="Q22" s="58">
        <v>1</v>
      </c>
      <c r="R22" s="116">
        <v>80000000</v>
      </c>
      <c r="S22" s="58">
        <v>1</v>
      </c>
      <c r="T22" s="116">
        <v>80000000</v>
      </c>
      <c r="U22" s="117">
        <f t="shared" si="7"/>
        <v>6</v>
      </c>
      <c r="V22" s="117">
        <f t="shared" si="8"/>
        <v>333900000</v>
      </c>
      <c r="W22" s="115"/>
      <c r="X22" s="39"/>
    </row>
    <row r="23" spans="1:24" ht="38.25" x14ac:dyDescent="0.3">
      <c r="A23" s="124"/>
      <c r="B23" s="124"/>
      <c r="C23" s="7"/>
      <c r="D23" s="16" t="s">
        <v>57</v>
      </c>
      <c r="E23" s="113"/>
      <c r="F23" s="23" t="s">
        <v>58</v>
      </c>
      <c r="G23" s="58"/>
      <c r="H23" s="67" t="s">
        <v>41</v>
      </c>
      <c r="I23" s="58">
        <v>1</v>
      </c>
      <c r="J23" s="116">
        <v>241424000</v>
      </c>
      <c r="K23" s="58">
        <v>1</v>
      </c>
      <c r="L23" s="116">
        <v>309934000</v>
      </c>
      <c r="M23" s="58">
        <v>1</v>
      </c>
      <c r="N23" s="116">
        <v>207544000</v>
      </c>
      <c r="O23" s="58">
        <v>1</v>
      </c>
      <c r="P23" s="116">
        <v>200475000</v>
      </c>
      <c r="Q23" s="58">
        <v>1</v>
      </c>
      <c r="R23" s="116">
        <v>375000000</v>
      </c>
      <c r="S23" s="58">
        <v>1</v>
      </c>
      <c r="T23" s="116">
        <v>375000000</v>
      </c>
      <c r="U23" s="117">
        <f t="shared" si="7"/>
        <v>6</v>
      </c>
      <c r="V23" s="117">
        <f t="shared" si="8"/>
        <v>1709377000</v>
      </c>
      <c r="W23" s="115"/>
      <c r="X23" s="39"/>
    </row>
    <row r="24" spans="1:24" ht="15" x14ac:dyDescent="0.3">
      <c r="A24" s="124"/>
      <c r="B24" s="124"/>
      <c r="C24" s="7"/>
      <c r="D24" s="16"/>
      <c r="E24" s="113"/>
      <c r="F24" s="22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120">
        <f t="shared" si="7"/>
        <v>0</v>
      </c>
      <c r="V24" s="120">
        <f t="shared" si="8"/>
        <v>0</v>
      </c>
      <c r="W24" s="115"/>
      <c r="X24" s="39"/>
    </row>
    <row r="25" spans="1:24" s="5" customFormat="1" ht="45" x14ac:dyDescent="0.25">
      <c r="A25" s="124"/>
      <c r="B25" s="124"/>
      <c r="C25" s="19"/>
      <c r="D25" s="18" t="s">
        <v>60</v>
      </c>
      <c r="E25" s="118"/>
      <c r="F25" s="24" t="s">
        <v>61</v>
      </c>
      <c r="G25" s="119"/>
      <c r="H25" s="119"/>
      <c r="I25" s="119">
        <f>SUM(I26:I30)</f>
        <v>34</v>
      </c>
      <c r="J25" s="123">
        <f>SUM(J26:J30)</f>
        <v>238109800</v>
      </c>
      <c r="K25" s="123">
        <f t="shared" ref="K25:N25" si="9">SUM(K26:K30)</f>
        <v>30</v>
      </c>
      <c r="L25" s="123">
        <f t="shared" si="9"/>
        <v>199968000</v>
      </c>
      <c r="M25" s="123">
        <f t="shared" si="9"/>
        <v>30</v>
      </c>
      <c r="N25" s="123">
        <f t="shared" si="9"/>
        <v>186200000</v>
      </c>
      <c r="O25" s="123">
        <f t="shared" ref="O25" si="10">SUM(O26:O30)</f>
        <v>31</v>
      </c>
      <c r="P25" s="123">
        <f t="shared" ref="P25" si="11">SUM(P26:P30)</f>
        <v>260092000</v>
      </c>
      <c r="Q25" s="123">
        <f t="shared" ref="Q25" si="12">SUM(Q26:Q30)</f>
        <v>32</v>
      </c>
      <c r="R25" s="123">
        <f t="shared" ref="R25" si="13">SUM(R26:R30)</f>
        <v>300000000</v>
      </c>
      <c r="S25" s="123">
        <f t="shared" ref="S25" si="14">SUM(S26:S30)</f>
        <v>32</v>
      </c>
      <c r="T25" s="123">
        <f t="shared" ref="T25" si="15">SUM(T26:T30)</f>
        <v>300000000</v>
      </c>
      <c r="U25" s="120">
        <f t="shared" si="7"/>
        <v>189</v>
      </c>
      <c r="V25" s="120">
        <f t="shared" si="8"/>
        <v>1484369800</v>
      </c>
      <c r="W25" s="121"/>
      <c r="X25" s="122"/>
    </row>
    <row r="26" spans="1:24" ht="38.25" x14ac:dyDescent="0.3">
      <c r="A26" s="124"/>
      <c r="B26" s="124"/>
      <c r="C26" s="7"/>
      <c r="D26" s="16" t="s">
        <v>62</v>
      </c>
      <c r="E26" s="113"/>
      <c r="F26" s="22" t="s">
        <v>126</v>
      </c>
      <c r="G26" s="58"/>
      <c r="H26" s="58"/>
      <c r="I26" s="58"/>
      <c r="J26" s="58"/>
      <c r="K26" s="58"/>
      <c r="L26" s="58"/>
      <c r="M26" s="58"/>
      <c r="N26" s="58"/>
      <c r="O26" s="58"/>
      <c r="P26" s="116"/>
      <c r="Q26" s="58"/>
      <c r="R26" s="116"/>
      <c r="S26" s="116"/>
      <c r="T26" s="58"/>
      <c r="U26" s="117">
        <f t="shared" si="7"/>
        <v>0</v>
      </c>
      <c r="V26" s="117">
        <f t="shared" si="8"/>
        <v>0</v>
      </c>
      <c r="W26" s="115"/>
      <c r="X26" s="39"/>
    </row>
    <row r="27" spans="1:24" ht="25.5" x14ac:dyDescent="0.3">
      <c r="A27" s="124"/>
      <c r="B27" s="124"/>
      <c r="C27" s="7"/>
      <c r="D27" s="16" t="s">
        <v>125</v>
      </c>
      <c r="E27" s="113"/>
      <c r="F27" s="22" t="s">
        <v>135</v>
      </c>
      <c r="G27" s="58"/>
      <c r="H27" s="58"/>
      <c r="I27" s="58"/>
      <c r="J27" s="58"/>
      <c r="K27" s="58"/>
      <c r="L27" s="58"/>
      <c r="M27" s="58"/>
      <c r="N27" s="58"/>
      <c r="O27" s="58"/>
      <c r="P27" s="116"/>
      <c r="Q27" s="58"/>
      <c r="R27" s="116"/>
      <c r="S27" s="116"/>
      <c r="T27" s="58"/>
      <c r="U27" s="117">
        <f t="shared" si="7"/>
        <v>0</v>
      </c>
      <c r="V27" s="117">
        <f t="shared" si="8"/>
        <v>0</v>
      </c>
      <c r="W27" s="115"/>
      <c r="X27" s="39"/>
    </row>
    <row r="28" spans="1:24" ht="25.5" x14ac:dyDescent="0.3">
      <c r="A28" s="124"/>
      <c r="B28" s="124"/>
      <c r="C28" s="7"/>
      <c r="D28" s="16" t="s">
        <v>63</v>
      </c>
      <c r="E28" s="113"/>
      <c r="F28" s="22" t="s">
        <v>136</v>
      </c>
      <c r="G28" s="58"/>
      <c r="H28" s="67" t="s">
        <v>49</v>
      </c>
      <c r="I28" s="58">
        <v>2</v>
      </c>
      <c r="J28" s="116">
        <v>6881000</v>
      </c>
      <c r="K28" s="58"/>
      <c r="L28" s="58"/>
      <c r="M28" s="58"/>
      <c r="N28" s="58"/>
      <c r="O28" s="58"/>
      <c r="P28" s="116"/>
      <c r="Q28" s="58"/>
      <c r="R28" s="116"/>
      <c r="S28" s="116"/>
      <c r="T28" s="58"/>
      <c r="U28" s="117">
        <f t="shared" si="7"/>
        <v>2</v>
      </c>
      <c r="V28" s="117">
        <f t="shared" si="8"/>
        <v>6881000</v>
      </c>
      <c r="W28" s="115"/>
      <c r="X28" s="39"/>
    </row>
    <row r="29" spans="1:24" ht="38.25" x14ac:dyDescent="0.3">
      <c r="A29" s="124"/>
      <c r="B29" s="124"/>
      <c r="C29" s="7"/>
      <c r="D29" s="16" t="s">
        <v>64</v>
      </c>
      <c r="E29" s="113"/>
      <c r="F29" s="22" t="s">
        <v>65</v>
      </c>
      <c r="G29" s="58"/>
      <c r="H29" s="67" t="s">
        <v>45</v>
      </c>
      <c r="I29" s="58">
        <v>2</v>
      </c>
      <c r="J29" s="116">
        <v>50520000</v>
      </c>
      <c r="K29" s="58"/>
      <c r="L29" s="58"/>
      <c r="M29" s="58"/>
      <c r="N29" s="58"/>
      <c r="O29" s="58">
        <v>1</v>
      </c>
      <c r="P29" s="116">
        <v>30000000</v>
      </c>
      <c r="Q29" s="58">
        <v>2</v>
      </c>
      <c r="R29" s="116">
        <v>50000000</v>
      </c>
      <c r="S29" s="116">
        <v>2</v>
      </c>
      <c r="T29" s="116">
        <v>50000000</v>
      </c>
      <c r="U29" s="117">
        <f t="shared" si="7"/>
        <v>7</v>
      </c>
      <c r="V29" s="117">
        <f t="shared" si="8"/>
        <v>180520000</v>
      </c>
      <c r="W29" s="115"/>
      <c r="X29" s="39"/>
    </row>
    <row r="30" spans="1:24" ht="51" x14ac:dyDescent="0.3">
      <c r="A30" s="124"/>
      <c r="B30" s="124"/>
      <c r="C30" s="7"/>
      <c r="D30" s="16" t="s">
        <v>66</v>
      </c>
      <c r="E30" s="113"/>
      <c r="F30" s="22" t="s">
        <v>238</v>
      </c>
      <c r="G30" s="58"/>
      <c r="H30" s="67" t="s">
        <v>45</v>
      </c>
      <c r="I30" s="58">
        <v>30</v>
      </c>
      <c r="J30" s="116">
        <v>180708800</v>
      </c>
      <c r="K30" s="58">
        <v>30</v>
      </c>
      <c r="L30" s="116">
        <v>199968000</v>
      </c>
      <c r="M30" s="58">
        <v>30</v>
      </c>
      <c r="N30" s="116">
        <v>186200000</v>
      </c>
      <c r="O30" s="58">
        <v>30</v>
      </c>
      <c r="P30" s="116">
        <v>230092000</v>
      </c>
      <c r="Q30" s="58">
        <v>30</v>
      </c>
      <c r="R30" s="116">
        <v>250000000</v>
      </c>
      <c r="S30" s="116">
        <v>30</v>
      </c>
      <c r="T30" s="116">
        <v>250000000</v>
      </c>
      <c r="U30" s="117">
        <f t="shared" si="7"/>
        <v>180</v>
      </c>
      <c r="V30" s="117">
        <f t="shared" si="8"/>
        <v>1296968800</v>
      </c>
      <c r="W30" s="115"/>
      <c r="X30" s="39"/>
    </row>
    <row r="31" spans="1:24" ht="15" x14ac:dyDescent="0.3">
      <c r="A31" s="124"/>
      <c r="B31" s="124"/>
      <c r="C31" s="7"/>
      <c r="D31" s="16"/>
      <c r="E31" s="113"/>
      <c r="F31" s="22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116"/>
      <c r="U31" s="120"/>
      <c r="V31" s="120"/>
      <c r="W31" s="115"/>
      <c r="X31" s="39"/>
    </row>
    <row r="32" spans="1:24" s="5" customFormat="1" ht="89.25" customHeight="1" x14ac:dyDescent="0.2">
      <c r="A32" s="111" t="s">
        <v>108</v>
      </c>
      <c r="B32" s="17" t="s">
        <v>250</v>
      </c>
      <c r="C32" s="24" t="s">
        <v>67</v>
      </c>
      <c r="D32" s="18" t="s">
        <v>109</v>
      </c>
      <c r="E32" s="118"/>
      <c r="F32" s="24" t="s">
        <v>68</v>
      </c>
      <c r="G32" s="119"/>
      <c r="H32" s="119"/>
      <c r="I32" s="119">
        <f>SUM(I33)</f>
        <v>10</v>
      </c>
      <c r="J32" s="120">
        <f>SUM(J33)</f>
        <v>40000000</v>
      </c>
      <c r="K32" s="120">
        <f t="shared" ref="K32:N32" si="16">SUM(K33)</f>
        <v>0</v>
      </c>
      <c r="L32" s="120">
        <f t="shared" si="16"/>
        <v>0</v>
      </c>
      <c r="M32" s="120">
        <f t="shared" si="16"/>
        <v>0</v>
      </c>
      <c r="N32" s="120">
        <f t="shared" si="16"/>
        <v>0</v>
      </c>
      <c r="O32" s="120">
        <f t="shared" ref="O32" si="17">SUM(O33)</f>
        <v>3</v>
      </c>
      <c r="P32" s="120">
        <f t="shared" ref="P32" si="18">SUM(P33)</f>
        <v>15000000</v>
      </c>
      <c r="Q32" s="120">
        <f t="shared" ref="Q32" si="19">SUM(Q33)</f>
        <v>10</v>
      </c>
      <c r="R32" s="120">
        <f t="shared" ref="R32" si="20">SUM(R33)</f>
        <v>50000000</v>
      </c>
      <c r="S32" s="120">
        <f t="shared" ref="S32" si="21">SUM(S33)</f>
        <v>7</v>
      </c>
      <c r="T32" s="120">
        <f t="shared" ref="T32" si="22">SUM(T33)</f>
        <v>60000000</v>
      </c>
      <c r="U32" s="120">
        <f t="shared" si="7"/>
        <v>30</v>
      </c>
      <c r="V32" s="120">
        <f t="shared" si="8"/>
        <v>165000000</v>
      </c>
      <c r="W32" s="121"/>
      <c r="X32" s="122"/>
    </row>
    <row r="33" spans="1:25" ht="38.25" x14ac:dyDescent="0.3">
      <c r="A33" s="124"/>
      <c r="B33" s="15"/>
      <c r="C33" s="7"/>
      <c r="D33" s="16" t="s">
        <v>70</v>
      </c>
      <c r="E33" s="113"/>
      <c r="F33" s="22" t="s">
        <v>67</v>
      </c>
      <c r="G33" s="58"/>
      <c r="H33" s="67" t="s">
        <v>69</v>
      </c>
      <c r="I33" s="58">
        <v>10</v>
      </c>
      <c r="J33" s="116">
        <v>40000000</v>
      </c>
      <c r="K33" s="58"/>
      <c r="L33" s="58"/>
      <c r="M33" s="58"/>
      <c r="N33" s="57">
        <v>0</v>
      </c>
      <c r="O33" s="58">
        <v>3</v>
      </c>
      <c r="P33" s="116">
        <v>15000000</v>
      </c>
      <c r="Q33" s="58">
        <v>10</v>
      </c>
      <c r="R33" s="116">
        <v>50000000</v>
      </c>
      <c r="S33" s="58">
        <v>7</v>
      </c>
      <c r="T33" s="116">
        <v>60000000</v>
      </c>
      <c r="U33" s="120">
        <f t="shared" si="7"/>
        <v>30</v>
      </c>
      <c r="V33" s="117">
        <f t="shared" si="8"/>
        <v>165000000</v>
      </c>
      <c r="W33" s="115"/>
      <c r="X33" s="39"/>
    </row>
    <row r="34" spans="1:25" ht="15" x14ac:dyDescent="0.3">
      <c r="A34" s="124"/>
      <c r="B34" s="124"/>
      <c r="C34" s="7"/>
      <c r="D34" s="38"/>
      <c r="E34" s="113"/>
      <c r="F34" s="114"/>
      <c r="G34" s="115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115"/>
      <c r="X34" s="39"/>
    </row>
    <row r="35" spans="1:25" s="5" customFormat="1" ht="57" customHeight="1" x14ac:dyDescent="0.2">
      <c r="A35" s="17" t="s">
        <v>251</v>
      </c>
      <c r="B35" s="17" t="s">
        <v>252</v>
      </c>
      <c r="C35" s="17" t="s">
        <v>73</v>
      </c>
      <c r="D35" s="40" t="s">
        <v>239</v>
      </c>
      <c r="E35" s="41" t="s">
        <v>71</v>
      </c>
      <c r="F35" s="42" t="s">
        <v>74</v>
      </c>
      <c r="G35" s="43">
        <v>19199</v>
      </c>
      <c r="H35" s="44" t="s">
        <v>75</v>
      </c>
      <c r="I35" s="99">
        <v>19600</v>
      </c>
      <c r="J35" s="46">
        <f>SUM(J36:J47)</f>
        <v>1193211000</v>
      </c>
      <c r="K35" s="46">
        <v>17790</v>
      </c>
      <c r="L35" s="46">
        <f>SUM(L36:L47)</f>
        <v>0</v>
      </c>
      <c r="M35" s="46">
        <v>18250</v>
      </c>
      <c r="N35" s="46">
        <f t="shared" ref="N35:T35" si="23">SUM(N36:N47)</f>
        <v>0</v>
      </c>
      <c r="O35" s="46">
        <v>20440</v>
      </c>
      <c r="P35" s="46">
        <f t="shared" si="23"/>
        <v>1647479000</v>
      </c>
      <c r="Q35" s="46">
        <v>22893</v>
      </c>
      <c r="R35" s="46">
        <f t="shared" si="23"/>
        <v>9100000000</v>
      </c>
      <c r="S35" s="46">
        <v>26327</v>
      </c>
      <c r="T35" s="46">
        <f t="shared" si="23"/>
        <v>9800000000</v>
      </c>
      <c r="U35" s="46">
        <f>I35+K35+M35+O35+Q35+S35</f>
        <v>125300</v>
      </c>
      <c r="V35" s="46">
        <f>J35+L35+N35+P35+R35+T35</f>
        <v>21740690000</v>
      </c>
      <c r="W35" s="47"/>
      <c r="X35" s="48"/>
    </row>
    <row r="36" spans="1:25" ht="30" x14ac:dyDescent="0.3">
      <c r="A36" s="124"/>
      <c r="B36" s="124"/>
      <c r="C36" s="7"/>
      <c r="D36" s="49" t="s">
        <v>143</v>
      </c>
      <c r="E36" s="50" t="s">
        <v>71</v>
      </c>
      <c r="F36" s="51" t="s">
        <v>76</v>
      </c>
      <c r="G36" s="52"/>
      <c r="H36" s="53" t="s">
        <v>77</v>
      </c>
      <c r="I36" s="54">
        <v>0</v>
      </c>
      <c r="J36" s="55">
        <v>0</v>
      </c>
      <c r="K36" s="56">
        <v>0</v>
      </c>
      <c r="L36" s="57">
        <v>0</v>
      </c>
      <c r="M36" s="57">
        <v>0</v>
      </c>
      <c r="N36" s="57">
        <v>0</v>
      </c>
      <c r="O36" s="56">
        <v>200000</v>
      </c>
      <c r="P36" s="57">
        <v>40055000</v>
      </c>
      <c r="Q36" s="57">
        <v>220000</v>
      </c>
      <c r="R36" s="133">
        <v>600000000</v>
      </c>
      <c r="S36" s="57">
        <v>300000</v>
      </c>
      <c r="T36" s="133">
        <v>700000000</v>
      </c>
      <c r="U36" s="57">
        <f t="shared" ref="U36:V99" si="24">I36+K36+M36+O36+Q36+S36</f>
        <v>720000</v>
      </c>
      <c r="V36" s="57">
        <f t="shared" si="24"/>
        <v>1340055000</v>
      </c>
      <c r="W36" s="58"/>
      <c r="X36" s="59"/>
    </row>
    <row r="37" spans="1:25" ht="30" x14ac:dyDescent="0.25">
      <c r="A37" s="124"/>
      <c r="B37" s="124"/>
      <c r="C37" s="7"/>
      <c r="D37" s="60"/>
      <c r="E37" s="50" t="s">
        <v>71</v>
      </c>
      <c r="F37" s="51" t="s">
        <v>78</v>
      </c>
      <c r="G37" s="61"/>
      <c r="H37" s="53" t="s">
        <v>79</v>
      </c>
      <c r="I37" s="54">
        <v>0</v>
      </c>
      <c r="J37" s="55">
        <v>0</v>
      </c>
      <c r="K37" s="56">
        <v>0</v>
      </c>
      <c r="L37" s="57">
        <v>0</v>
      </c>
      <c r="M37" s="57">
        <v>0</v>
      </c>
      <c r="N37" s="57">
        <v>0</v>
      </c>
      <c r="O37" s="56">
        <v>20</v>
      </c>
      <c r="P37" s="57">
        <v>40000000</v>
      </c>
      <c r="Q37" s="57">
        <v>44</v>
      </c>
      <c r="R37" s="135"/>
      <c r="S37" s="57">
        <v>50</v>
      </c>
      <c r="T37" s="135"/>
      <c r="U37" s="57">
        <f t="shared" si="24"/>
        <v>114</v>
      </c>
      <c r="V37" s="57">
        <f t="shared" si="24"/>
        <v>40000000</v>
      </c>
      <c r="W37" s="62"/>
      <c r="X37" s="63"/>
    </row>
    <row r="38" spans="1:25" ht="75" customHeight="1" x14ac:dyDescent="0.25">
      <c r="A38" s="124"/>
      <c r="B38" s="124"/>
      <c r="C38" s="7"/>
      <c r="D38" s="130" t="s">
        <v>80</v>
      </c>
      <c r="E38" s="50"/>
      <c r="F38" s="51" t="s">
        <v>164</v>
      </c>
      <c r="G38" s="53"/>
      <c r="H38" s="53" t="s">
        <v>116</v>
      </c>
      <c r="I38" s="54">
        <v>0</v>
      </c>
      <c r="J38" s="54">
        <v>0</v>
      </c>
      <c r="K38" s="54">
        <v>0</v>
      </c>
      <c r="L38" s="55">
        <v>0</v>
      </c>
      <c r="M38" s="55">
        <v>0</v>
      </c>
      <c r="N38" s="55">
        <v>0</v>
      </c>
      <c r="O38" s="53">
        <v>1500</v>
      </c>
      <c r="P38" s="55">
        <v>240000000</v>
      </c>
      <c r="Q38" s="57">
        <v>2000</v>
      </c>
      <c r="R38" s="133">
        <v>500000000</v>
      </c>
      <c r="S38" s="57">
        <v>2000</v>
      </c>
      <c r="T38" s="133">
        <v>500000000</v>
      </c>
      <c r="U38" s="57">
        <f t="shared" si="24"/>
        <v>5500</v>
      </c>
      <c r="V38" s="57">
        <f t="shared" si="24"/>
        <v>1240000000</v>
      </c>
      <c r="W38" s="62"/>
      <c r="X38" s="63"/>
    </row>
    <row r="39" spans="1:25" ht="30" x14ac:dyDescent="0.3">
      <c r="A39" s="124"/>
      <c r="B39" s="124"/>
      <c r="C39" s="7"/>
      <c r="D39" s="131"/>
      <c r="E39" s="41" t="s">
        <v>71</v>
      </c>
      <c r="F39" s="51" t="s">
        <v>114</v>
      </c>
      <c r="G39" s="53"/>
      <c r="H39" s="53" t="s">
        <v>45</v>
      </c>
      <c r="I39" s="54">
        <v>0</v>
      </c>
      <c r="J39" s="54">
        <v>0</v>
      </c>
      <c r="K39" s="54">
        <v>0</v>
      </c>
      <c r="L39" s="55">
        <v>0</v>
      </c>
      <c r="M39" s="55">
        <v>0</v>
      </c>
      <c r="N39" s="55">
        <v>0</v>
      </c>
      <c r="O39" s="53">
        <v>20</v>
      </c>
      <c r="P39" s="55">
        <v>249593000</v>
      </c>
      <c r="Q39" s="57"/>
      <c r="R39" s="134"/>
      <c r="S39" s="57"/>
      <c r="T39" s="134"/>
      <c r="U39" s="57">
        <f t="shared" si="24"/>
        <v>20</v>
      </c>
      <c r="V39" s="57">
        <f t="shared" si="24"/>
        <v>249593000</v>
      </c>
      <c r="W39" s="53"/>
      <c r="X39" s="64"/>
    </row>
    <row r="40" spans="1:25" ht="75" x14ac:dyDescent="0.3">
      <c r="A40" s="124"/>
      <c r="B40" s="124"/>
      <c r="C40" s="7"/>
      <c r="D40" s="131"/>
      <c r="E40" s="41"/>
      <c r="F40" s="51" t="s">
        <v>211</v>
      </c>
      <c r="G40" s="53"/>
      <c r="H40" s="53" t="s">
        <v>77</v>
      </c>
      <c r="I40" s="54"/>
      <c r="J40" s="54"/>
      <c r="K40" s="54"/>
      <c r="L40" s="55"/>
      <c r="M40" s="55"/>
      <c r="N40" s="55"/>
      <c r="O40" s="53"/>
      <c r="P40" s="55"/>
      <c r="Q40" s="57">
        <v>100000</v>
      </c>
      <c r="R40" s="134"/>
      <c r="S40" s="57">
        <v>100000</v>
      </c>
      <c r="T40" s="134"/>
      <c r="U40" s="57">
        <f t="shared" si="24"/>
        <v>200000</v>
      </c>
      <c r="V40" s="57">
        <f t="shared" si="24"/>
        <v>0</v>
      </c>
      <c r="W40" s="53"/>
      <c r="X40" s="64"/>
    </row>
    <row r="41" spans="1:25" ht="47.25" customHeight="1" x14ac:dyDescent="0.3">
      <c r="A41" s="124"/>
      <c r="B41" s="124"/>
      <c r="C41" s="7"/>
      <c r="D41" s="132"/>
      <c r="E41" s="65" t="s">
        <v>71</v>
      </c>
      <c r="F41" s="51" t="s">
        <v>212</v>
      </c>
      <c r="G41" s="53"/>
      <c r="H41" s="53" t="s">
        <v>75</v>
      </c>
      <c r="I41" s="54">
        <v>0</v>
      </c>
      <c r="J41" s="54">
        <v>0</v>
      </c>
      <c r="K41" s="54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7">
        <v>20</v>
      </c>
      <c r="R41" s="135"/>
      <c r="S41" s="57">
        <v>20</v>
      </c>
      <c r="T41" s="135"/>
      <c r="U41" s="57">
        <f t="shared" si="24"/>
        <v>40</v>
      </c>
      <c r="V41" s="57">
        <f t="shared" si="24"/>
        <v>0</v>
      </c>
      <c r="W41" s="53"/>
      <c r="X41" s="64"/>
    </row>
    <row r="42" spans="1:25" ht="45" x14ac:dyDescent="0.3">
      <c r="A42" s="124"/>
      <c r="B42" s="124"/>
      <c r="C42" s="7"/>
      <c r="D42" s="49" t="s">
        <v>152</v>
      </c>
      <c r="E42" s="41" t="s">
        <v>71</v>
      </c>
      <c r="F42" s="51" t="s">
        <v>210</v>
      </c>
      <c r="G42" s="53">
        <v>2</v>
      </c>
      <c r="H42" s="53" t="s">
        <v>84</v>
      </c>
      <c r="I42" s="54">
        <v>0</v>
      </c>
      <c r="J42" s="55">
        <v>0</v>
      </c>
      <c r="K42" s="54">
        <v>0</v>
      </c>
      <c r="L42" s="55">
        <v>0</v>
      </c>
      <c r="M42" s="55">
        <v>0</v>
      </c>
      <c r="N42" s="55">
        <v>0</v>
      </c>
      <c r="O42" s="53">
        <v>18</v>
      </c>
      <c r="P42" s="55">
        <v>438175000</v>
      </c>
      <c r="Q42" s="57">
        <v>20</v>
      </c>
      <c r="R42" s="133">
        <v>200000000</v>
      </c>
      <c r="S42" s="57">
        <v>30</v>
      </c>
      <c r="T42" s="133">
        <v>300000000</v>
      </c>
      <c r="U42" s="57">
        <f t="shared" si="24"/>
        <v>68</v>
      </c>
      <c r="V42" s="57">
        <f t="shared" si="24"/>
        <v>938175000</v>
      </c>
      <c r="W42" s="53"/>
      <c r="X42" s="64"/>
    </row>
    <row r="43" spans="1:25" ht="90" x14ac:dyDescent="0.3">
      <c r="A43" s="124"/>
      <c r="B43" s="124"/>
      <c r="C43" s="7"/>
      <c r="D43" s="49"/>
      <c r="E43" s="41"/>
      <c r="F43" s="51" t="s">
        <v>209</v>
      </c>
      <c r="G43" s="53"/>
      <c r="H43" s="53" t="s">
        <v>77</v>
      </c>
      <c r="I43" s="54"/>
      <c r="J43" s="55"/>
      <c r="K43" s="54"/>
      <c r="L43" s="55"/>
      <c r="M43" s="55"/>
      <c r="N43" s="55"/>
      <c r="O43" s="53"/>
      <c r="P43" s="55"/>
      <c r="Q43" s="57">
        <v>400000</v>
      </c>
      <c r="R43" s="135"/>
      <c r="S43" s="57">
        <v>600000</v>
      </c>
      <c r="T43" s="135"/>
      <c r="U43" s="57">
        <f t="shared" si="24"/>
        <v>1000000</v>
      </c>
      <c r="V43" s="57">
        <f t="shared" si="24"/>
        <v>0</v>
      </c>
      <c r="W43" s="53"/>
      <c r="X43" s="64"/>
    </row>
    <row r="44" spans="1:25" s="27" customFormat="1" ht="60" x14ac:dyDescent="0.3">
      <c r="A44" s="124"/>
      <c r="B44" s="124"/>
      <c r="C44" s="7"/>
      <c r="D44" s="49" t="s">
        <v>131</v>
      </c>
      <c r="E44" s="76" t="s">
        <v>71</v>
      </c>
      <c r="F44" s="51" t="s">
        <v>132</v>
      </c>
      <c r="G44" s="53"/>
      <c r="H44" s="53" t="s">
        <v>45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6</v>
      </c>
      <c r="P44" s="55">
        <v>339706000</v>
      </c>
      <c r="Q44" s="57">
        <v>10</v>
      </c>
      <c r="R44" s="57">
        <v>2000000000</v>
      </c>
      <c r="S44" s="57">
        <v>10</v>
      </c>
      <c r="T44" s="57">
        <v>2500000000</v>
      </c>
      <c r="U44" s="57">
        <f t="shared" si="24"/>
        <v>26</v>
      </c>
      <c r="V44" s="57">
        <f t="shared" si="24"/>
        <v>4839706000</v>
      </c>
      <c r="W44" s="53"/>
      <c r="X44" s="64"/>
      <c r="Y44" s="1" t="s">
        <v>134</v>
      </c>
    </row>
    <row r="45" spans="1:25" s="27" customFormat="1" ht="60" x14ac:dyDescent="0.3">
      <c r="A45" s="124"/>
      <c r="B45" s="124"/>
      <c r="C45" s="7"/>
      <c r="D45" s="49" t="s">
        <v>215</v>
      </c>
      <c r="E45" s="76"/>
      <c r="F45" s="51" t="s">
        <v>216</v>
      </c>
      <c r="G45" s="53"/>
      <c r="H45" s="53" t="s">
        <v>84</v>
      </c>
      <c r="I45" s="55"/>
      <c r="J45" s="55"/>
      <c r="K45" s="55"/>
      <c r="L45" s="55"/>
      <c r="M45" s="55"/>
      <c r="N45" s="55"/>
      <c r="O45" s="55"/>
      <c r="P45" s="55"/>
      <c r="Q45" s="57">
        <v>55</v>
      </c>
      <c r="R45" s="57">
        <v>5500000000</v>
      </c>
      <c r="S45" s="57">
        <v>55</v>
      </c>
      <c r="T45" s="57">
        <v>5500000000</v>
      </c>
      <c r="U45" s="57">
        <f t="shared" si="24"/>
        <v>110</v>
      </c>
      <c r="V45" s="57">
        <f t="shared" si="24"/>
        <v>11000000000</v>
      </c>
      <c r="W45" s="53"/>
      <c r="X45" s="64"/>
      <c r="Y45" s="1"/>
    </row>
    <row r="46" spans="1:25" s="27" customFormat="1" ht="60" x14ac:dyDescent="0.3">
      <c r="A46" s="124"/>
      <c r="B46" s="124"/>
      <c r="C46" s="7"/>
      <c r="D46" s="49" t="s">
        <v>213</v>
      </c>
      <c r="E46" s="76"/>
      <c r="F46" s="51" t="s">
        <v>214</v>
      </c>
      <c r="G46" s="53"/>
      <c r="H46" s="53" t="s">
        <v>77</v>
      </c>
      <c r="I46" s="55"/>
      <c r="J46" s="55"/>
      <c r="K46" s="55"/>
      <c r="L46" s="55"/>
      <c r="M46" s="55"/>
      <c r="N46" s="55"/>
      <c r="O46" s="55"/>
      <c r="P46" s="55"/>
      <c r="Q46" s="57">
        <v>500000</v>
      </c>
      <c r="R46" s="57">
        <v>300000000</v>
      </c>
      <c r="S46" s="57">
        <v>500000</v>
      </c>
      <c r="T46" s="57">
        <v>300000000</v>
      </c>
      <c r="U46" s="57">
        <f t="shared" si="24"/>
        <v>1000000</v>
      </c>
      <c r="V46" s="57">
        <f t="shared" si="24"/>
        <v>600000000</v>
      </c>
      <c r="W46" s="53"/>
      <c r="X46" s="64"/>
      <c r="Y46" s="1"/>
    </row>
    <row r="47" spans="1:25" ht="45" x14ac:dyDescent="0.25">
      <c r="A47" s="124"/>
      <c r="B47" s="124"/>
      <c r="C47" s="7"/>
      <c r="D47" s="66" t="s">
        <v>82</v>
      </c>
      <c r="E47" s="41" t="s">
        <v>71</v>
      </c>
      <c r="F47" s="51" t="s">
        <v>83</v>
      </c>
      <c r="G47" s="53">
        <f>6+20.901+22.945+22.38+17.601</f>
        <v>89.826999999999998</v>
      </c>
      <c r="H47" s="53" t="s">
        <v>84</v>
      </c>
      <c r="I47" s="53">
        <v>8.3000000000000007</v>
      </c>
      <c r="J47" s="55">
        <v>1193211000</v>
      </c>
      <c r="K47" s="54">
        <v>0</v>
      </c>
      <c r="L47" s="55">
        <v>0</v>
      </c>
      <c r="M47" s="55">
        <v>0</v>
      </c>
      <c r="N47" s="55">
        <v>0</v>
      </c>
      <c r="O47" s="53">
        <v>13</v>
      </c>
      <c r="P47" s="55">
        <v>299950000</v>
      </c>
      <c r="Q47" s="57">
        <v>0</v>
      </c>
      <c r="R47" s="57">
        <v>0</v>
      </c>
      <c r="S47" s="57">
        <f t="shared" ref="S47:T106" si="25">Q47+Q47</f>
        <v>0</v>
      </c>
      <c r="T47" s="57">
        <f t="shared" si="25"/>
        <v>0</v>
      </c>
      <c r="U47" s="57">
        <f t="shared" si="24"/>
        <v>21.3</v>
      </c>
      <c r="V47" s="57">
        <f t="shared" si="24"/>
        <v>1493161000</v>
      </c>
      <c r="W47" s="67"/>
      <c r="X47" s="63"/>
    </row>
    <row r="48" spans="1:25" ht="15" x14ac:dyDescent="0.25">
      <c r="A48" s="124"/>
      <c r="B48" s="124"/>
      <c r="C48" s="7"/>
      <c r="D48" s="66"/>
      <c r="E48" s="41"/>
      <c r="F48" s="51"/>
      <c r="G48" s="53"/>
      <c r="H48" s="53"/>
      <c r="I48" s="53"/>
      <c r="J48" s="55"/>
      <c r="K48" s="53"/>
      <c r="L48" s="55"/>
      <c r="M48" s="53"/>
      <c r="N48" s="55"/>
      <c r="O48" s="53"/>
      <c r="P48" s="55"/>
      <c r="Q48" s="57"/>
      <c r="R48" s="57"/>
      <c r="S48" s="46"/>
      <c r="T48" s="46"/>
      <c r="U48" s="46">
        <f t="shared" si="24"/>
        <v>0</v>
      </c>
      <c r="V48" s="46">
        <f t="shared" si="24"/>
        <v>0</v>
      </c>
      <c r="W48" s="67"/>
      <c r="X48" s="63"/>
    </row>
    <row r="49" spans="1:25" s="5" customFormat="1" ht="51" customHeight="1" x14ac:dyDescent="0.25">
      <c r="A49" s="124"/>
      <c r="B49" s="17"/>
      <c r="C49" s="21"/>
      <c r="D49" s="40" t="s">
        <v>111</v>
      </c>
      <c r="E49" s="41" t="s">
        <v>71</v>
      </c>
      <c r="F49" s="42" t="s">
        <v>74</v>
      </c>
      <c r="G49" s="68">
        <v>19909</v>
      </c>
      <c r="H49" s="44" t="s">
        <v>75</v>
      </c>
      <c r="I49" s="68">
        <f>SUM(I55:I64)</f>
        <v>208323</v>
      </c>
      <c r="J49" s="68">
        <f>SUM(J55:J64)</f>
        <v>611042500</v>
      </c>
      <c r="K49" s="68">
        <f>SUM(K55:K64)</f>
        <v>12</v>
      </c>
      <c r="L49" s="68">
        <f>SUM(L50:L64)</f>
        <v>1417261000</v>
      </c>
      <c r="M49" s="68">
        <f>SUM(M55:M64)</f>
        <v>17</v>
      </c>
      <c r="N49" s="68">
        <f>SUM(N50:N64)</f>
        <v>1344320500</v>
      </c>
      <c r="O49" s="68">
        <f t="shared" ref="O49:T49" si="26">SUM(O55:O64)</f>
        <v>0</v>
      </c>
      <c r="P49" s="68">
        <f t="shared" si="26"/>
        <v>0</v>
      </c>
      <c r="Q49" s="68">
        <f t="shared" si="26"/>
        <v>0</v>
      </c>
      <c r="R49" s="68">
        <f t="shared" si="26"/>
        <v>0</v>
      </c>
      <c r="S49" s="68">
        <f t="shared" si="26"/>
        <v>0</v>
      </c>
      <c r="T49" s="68">
        <f t="shared" si="26"/>
        <v>0</v>
      </c>
      <c r="U49" s="46">
        <f t="shared" si="24"/>
        <v>208352</v>
      </c>
      <c r="V49" s="46">
        <f t="shared" si="24"/>
        <v>3372624000</v>
      </c>
      <c r="W49" s="69"/>
      <c r="X49" s="70"/>
      <c r="Y49" s="5">
        <f>4000/5</f>
        <v>800</v>
      </c>
    </row>
    <row r="50" spans="1:25" ht="45" x14ac:dyDescent="0.25">
      <c r="A50" s="124"/>
      <c r="B50" s="17"/>
      <c r="C50" s="7"/>
      <c r="D50" s="66" t="s">
        <v>82</v>
      </c>
      <c r="E50" s="41" t="s">
        <v>71</v>
      </c>
      <c r="F50" s="51" t="s">
        <v>83</v>
      </c>
      <c r="G50" s="53"/>
      <c r="H50" s="53" t="s">
        <v>84</v>
      </c>
      <c r="I50" s="53"/>
      <c r="J50" s="55"/>
      <c r="K50" s="53">
        <v>8.3000000000000007</v>
      </c>
      <c r="L50" s="55">
        <v>1033876800</v>
      </c>
      <c r="M50" s="53">
        <v>13</v>
      </c>
      <c r="N50" s="55">
        <v>256869000</v>
      </c>
      <c r="O50" s="55">
        <v>0</v>
      </c>
      <c r="P50" s="55">
        <v>0</v>
      </c>
      <c r="Q50" s="57">
        <f t="shared" ref="Q50:R64" si="27">O50*300%</f>
        <v>0</v>
      </c>
      <c r="R50" s="57">
        <f t="shared" si="27"/>
        <v>0</v>
      </c>
      <c r="S50" s="57">
        <f t="shared" ref="S50:T54" si="28">Q50+Q50</f>
        <v>0</v>
      </c>
      <c r="T50" s="57">
        <f t="shared" si="28"/>
        <v>0</v>
      </c>
      <c r="U50" s="57">
        <f t="shared" si="24"/>
        <v>21.3</v>
      </c>
      <c r="V50" s="57">
        <f t="shared" si="24"/>
        <v>1290745800</v>
      </c>
      <c r="W50" s="67"/>
      <c r="X50" s="63"/>
    </row>
    <row r="51" spans="1:25" ht="30" x14ac:dyDescent="0.3">
      <c r="A51" s="124"/>
      <c r="B51" s="124"/>
      <c r="C51" s="7"/>
      <c r="D51" s="49" t="s">
        <v>143</v>
      </c>
      <c r="E51" s="50" t="s">
        <v>71</v>
      </c>
      <c r="F51" s="51" t="s">
        <v>76</v>
      </c>
      <c r="G51" s="52"/>
      <c r="H51" s="53" t="s">
        <v>77</v>
      </c>
      <c r="I51" s="54">
        <v>0</v>
      </c>
      <c r="J51" s="55">
        <v>0</v>
      </c>
      <c r="K51" s="56">
        <v>100000</v>
      </c>
      <c r="L51" s="57">
        <v>73472600</v>
      </c>
      <c r="M51" s="56">
        <v>150000</v>
      </c>
      <c r="N51" s="57">
        <v>45815500</v>
      </c>
      <c r="O51" s="56">
        <v>0</v>
      </c>
      <c r="P51" s="57">
        <v>0</v>
      </c>
      <c r="Q51" s="57">
        <f t="shared" si="27"/>
        <v>0</v>
      </c>
      <c r="R51" s="57">
        <f t="shared" si="27"/>
        <v>0</v>
      </c>
      <c r="S51" s="57">
        <f t="shared" si="28"/>
        <v>0</v>
      </c>
      <c r="T51" s="57">
        <f t="shared" si="28"/>
        <v>0</v>
      </c>
      <c r="U51" s="57">
        <f t="shared" si="24"/>
        <v>250000</v>
      </c>
      <c r="V51" s="57">
        <f t="shared" si="24"/>
        <v>119288100</v>
      </c>
      <c r="W51" s="58"/>
      <c r="X51" s="59"/>
    </row>
    <row r="52" spans="1:25" ht="30" x14ac:dyDescent="0.25">
      <c r="A52" s="124"/>
      <c r="B52" s="124"/>
      <c r="C52" s="7"/>
      <c r="D52" s="60"/>
      <c r="E52" s="50" t="s">
        <v>71</v>
      </c>
      <c r="F52" s="51" t="s">
        <v>78</v>
      </c>
      <c r="G52" s="61"/>
      <c r="H52" s="53" t="s">
        <v>79</v>
      </c>
      <c r="I52" s="54">
        <v>0</v>
      </c>
      <c r="J52" s="55">
        <v>0</v>
      </c>
      <c r="K52" s="56">
        <v>8</v>
      </c>
      <c r="L52" s="57">
        <v>60000000</v>
      </c>
      <c r="M52" s="56">
        <v>16</v>
      </c>
      <c r="N52" s="57">
        <v>40000000</v>
      </c>
      <c r="O52" s="56">
        <v>0</v>
      </c>
      <c r="P52" s="57">
        <v>0</v>
      </c>
      <c r="Q52" s="57">
        <f t="shared" si="27"/>
        <v>0</v>
      </c>
      <c r="R52" s="57">
        <f t="shared" si="27"/>
        <v>0</v>
      </c>
      <c r="S52" s="57">
        <f t="shared" si="28"/>
        <v>0</v>
      </c>
      <c r="T52" s="57">
        <f t="shared" si="28"/>
        <v>0</v>
      </c>
      <c r="U52" s="57">
        <f t="shared" si="24"/>
        <v>24</v>
      </c>
      <c r="V52" s="57">
        <f t="shared" si="24"/>
        <v>100000000</v>
      </c>
      <c r="W52" s="62"/>
      <c r="X52" s="63"/>
    </row>
    <row r="53" spans="1:25" ht="75" x14ac:dyDescent="0.3">
      <c r="A53" s="124"/>
      <c r="B53" s="124"/>
      <c r="C53" s="7"/>
      <c r="D53" s="49" t="s">
        <v>80</v>
      </c>
      <c r="E53" s="41" t="s">
        <v>71</v>
      </c>
      <c r="F53" s="51" t="s">
        <v>114</v>
      </c>
      <c r="G53" s="54">
        <v>0</v>
      </c>
      <c r="H53" s="53" t="s">
        <v>45</v>
      </c>
      <c r="I53" s="54">
        <v>0</v>
      </c>
      <c r="J53" s="54">
        <v>0</v>
      </c>
      <c r="K53" s="53">
        <v>2</v>
      </c>
      <c r="L53" s="55">
        <v>105805200</v>
      </c>
      <c r="M53" s="53">
        <v>12</v>
      </c>
      <c r="N53" s="55">
        <v>301803600</v>
      </c>
      <c r="O53" s="54">
        <v>0</v>
      </c>
      <c r="P53" s="54">
        <v>0</v>
      </c>
      <c r="Q53" s="57">
        <f t="shared" si="27"/>
        <v>0</v>
      </c>
      <c r="R53" s="57">
        <f t="shared" si="27"/>
        <v>0</v>
      </c>
      <c r="S53" s="57">
        <f t="shared" si="28"/>
        <v>0</v>
      </c>
      <c r="T53" s="57">
        <f t="shared" si="28"/>
        <v>0</v>
      </c>
      <c r="U53" s="57">
        <f t="shared" si="24"/>
        <v>14</v>
      </c>
      <c r="V53" s="57">
        <f t="shared" si="24"/>
        <v>407608800</v>
      </c>
      <c r="W53" s="53"/>
      <c r="X53" s="64"/>
    </row>
    <row r="54" spans="1:25" ht="27.75" customHeight="1" x14ac:dyDescent="0.3">
      <c r="A54" s="124"/>
      <c r="B54" s="124"/>
      <c r="C54" s="7"/>
      <c r="D54" s="49"/>
      <c r="E54" s="65" t="s">
        <v>71</v>
      </c>
      <c r="F54" s="51" t="s">
        <v>115</v>
      </c>
      <c r="G54" s="53"/>
      <c r="H54" s="53" t="s">
        <v>116</v>
      </c>
      <c r="I54" s="54">
        <v>0</v>
      </c>
      <c r="J54" s="54">
        <v>0</v>
      </c>
      <c r="K54" s="54">
        <v>1000</v>
      </c>
      <c r="L54" s="55">
        <v>100000000</v>
      </c>
      <c r="M54" s="53">
        <v>1500</v>
      </c>
      <c r="N54" s="55">
        <v>200000000</v>
      </c>
      <c r="O54" s="54">
        <v>0</v>
      </c>
      <c r="P54" s="55">
        <v>0</v>
      </c>
      <c r="Q54" s="57">
        <f t="shared" si="27"/>
        <v>0</v>
      </c>
      <c r="R54" s="57">
        <f t="shared" si="27"/>
        <v>0</v>
      </c>
      <c r="S54" s="57">
        <f t="shared" si="28"/>
        <v>0</v>
      </c>
      <c r="T54" s="57">
        <f t="shared" si="28"/>
        <v>0</v>
      </c>
      <c r="U54" s="57">
        <f t="shared" si="24"/>
        <v>2500</v>
      </c>
      <c r="V54" s="57">
        <f t="shared" si="24"/>
        <v>300000000</v>
      </c>
      <c r="W54" s="53"/>
      <c r="X54" s="64"/>
    </row>
    <row r="55" spans="1:25" ht="30" x14ac:dyDescent="0.25">
      <c r="A55" s="124"/>
      <c r="B55" s="124"/>
      <c r="C55" s="7"/>
      <c r="D55" s="66" t="s">
        <v>148</v>
      </c>
      <c r="E55" s="41" t="s">
        <v>71</v>
      </c>
      <c r="F55" s="51" t="s">
        <v>155</v>
      </c>
      <c r="G55" s="55">
        <v>4000</v>
      </c>
      <c r="H55" s="53" t="s">
        <v>77</v>
      </c>
      <c r="I55" s="55">
        <v>1000</v>
      </c>
      <c r="J55" s="55">
        <f>264052500/2+2026250</f>
        <v>134052500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7">
        <f t="shared" si="27"/>
        <v>0</v>
      </c>
      <c r="R55" s="57">
        <f t="shared" si="27"/>
        <v>0</v>
      </c>
      <c r="S55" s="57">
        <f t="shared" si="25"/>
        <v>0</v>
      </c>
      <c r="T55" s="57">
        <f t="shared" si="25"/>
        <v>0</v>
      </c>
      <c r="U55" s="57">
        <f t="shared" si="24"/>
        <v>1000</v>
      </c>
      <c r="V55" s="57">
        <f t="shared" si="24"/>
        <v>134052500</v>
      </c>
      <c r="W55" s="67"/>
      <c r="X55" s="63"/>
    </row>
    <row r="56" spans="1:25" ht="30" x14ac:dyDescent="0.25">
      <c r="A56" s="124"/>
      <c r="B56" s="124"/>
      <c r="C56" s="7"/>
      <c r="D56" s="66"/>
      <c r="E56" s="41" t="s">
        <v>71</v>
      </c>
      <c r="F56" s="51" t="s">
        <v>78</v>
      </c>
      <c r="G56" s="55">
        <v>7.4</v>
      </c>
      <c r="H56" s="53" t="s">
        <v>75</v>
      </c>
      <c r="I56" s="55">
        <v>3</v>
      </c>
      <c r="J56" s="55">
        <v>130000000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7">
        <v>0</v>
      </c>
      <c r="R56" s="57">
        <f t="shared" si="27"/>
        <v>0</v>
      </c>
      <c r="S56" s="57">
        <f t="shared" si="25"/>
        <v>0</v>
      </c>
      <c r="T56" s="57">
        <f t="shared" si="25"/>
        <v>0</v>
      </c>
      <c r="U56" s="57">
        <f t="shared" si="24"/>
        <v>3</v>
      </c>
      <c r="V56" s="57">
        <f t="shared" si="24"/>
        <v>130000000</v>
      </c>
      <c r="W56" s="67"/>
      <c r="X56" s="63"/>
    </row>
    <row r="57" spans="1:25" ht="30" x14ac:dyDescent="0.25">
      <c r="A57" s="124"/>
      <c r="B57" s="124"/>
      <c r="C57" s="7"/>
      <c r="D57" s="66" t="s">
        <v>149</v>
      </c>
      <c r="E57" s="41" t="s">
        <v>71</v>
      </c>
      <c r="F57" s="51" t="s">
        <v>156</v>
      </c>
      <c r="G57" s="55">
        <v>150000</v>
      </c>
      <c r="H57" s="53" t="s">
        <v>77</v>
      </c>
      <c r="I57" s="55">
        <v>150000</v>
      </c>
      <c r="J57" s="55">
        <v>80795000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7">
        <f t="shared" si="27"/>
        <v>0</v>
      </c>
      <c r="R57" s="57">
        <f t="shared" si="27"/>
        <v>0</v>
      </c>
      <c r="S57" s="57">
        <f t="shared" si="25"/>
        <v>0</v>
      </c>
      <c r="T57" s="57">
        <f t="shared" si="25"/>
        <v>0</v>
      </c>
      <c r="U57" s="57">
        <f t="shared" si="24"/>
        <v>150000</v>
      </c>
      <c r="V57" s="57">
        <f t="shared" si="24"/>
        <v>80795000</v>
      </c>
      <c r="W57" s="67"/>
      <c r="X57" s="63"/>
    </row>
    <row r="58" spans="1:25" ht="28.5" customHeight="1" x14ac:dyDescent="0.25">
      <c r="A58" s="124"/>
      <c r="B58" s="124"/>
      <c r="C58" s="7"/>
      <c r="D58" s="66"/>
      <c r="E58" s="41" t="s">
        <v>71</v>
      </c>
      <c r="F58" s="51" t="s">
        <v>157</v>
      </c>
      <c r="G58" s="55">
        <v>6818</v>
      </c>
      <c r="H58" s="53" t="s">
        <v>75</v>
      </c>
      <c r="I58" s="55">
        <v>6818</v>
      </c>
      <c r="J58" s="55">
        <v>80000000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7">
        <f t="shared" si="27"/>
        <v>0</v>
      </c>
      <c r="R58" s="57">
        <f t="shared" si="27"/>
        <v>0</v>
      </c>
      <c r="S58" s="57">
        <f t="shared" si="25"/>
        <v>0</v>
      </c>
      <c r="T58" s="57">
        <f t="shared" si="25"/>
        <v>0</v>
      </c>
      <c r="U58" s="57">
        <f t="shared" si="24"/>
        <v>6818</v>
      </c>
      <c r="V58" s="57">
        <f t="shared" si="24"/>
        <v>80000000</v>
      </c>
      <c r="W58" s="67"/>
      <c r="X58" s="63"/>
    </row>
    <row r="59" spans="1:25" ht="45" x14ac:dyDescent="0.25">
      <c r="A59" s="124"/>
      <c r="B59" s="124"/>
      <c r="C59" s="7"/>
      <c r="D59" s="66" t="s">
        <v>150</v>
      </c>
      <c r="E59" s="41" t="s">
        <v>71</v>
      </c>
      <c r="F59" s="51" t="s">
        <v>158</v>
      </c>
      <c r="G59" s="55">
        <v>1000</v>
      </c>
      <c r="H59" s="53" t="s">
        <v>77</v>
      </c>
      <c r="I59" s="55">
        <v>500</v>
      </c>
      <c r="J59" s="55">
        <v>72115000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7">
        <f t="shared" si="27"/>
        <v>0</v>
      </c>
      <c r="R59" s="57">
        <f t="shared" si="27"/>
        <v>0</v>
      </c>
      <c r="S59" s="57">
        <f t="shared" si="25"/>
        <v>0</v>
      </c>
      <c r="T59" s="57">
        <f t="shared" si="25"/>
        <v>0</v>
      </c>
      <c r="U59" s="57">
        <f t="shared" si="24"/>
        <v>500</v>
      </c>
      <c r="V59" s="57">
        <f t="shared" si="24"/>
        <v>72115000</v>
      </c>
      <c r="W59" s="67"/>
      <c r="X59" s="63"/>
    </row>
    <row r="60" spans="1:25" ht="60" x14ac:dyDescent="0.25">
      <c r="A60" s="124"/>
      <c r="B60" s="124"/>
      <c r="C60" s="7"/>
      <c r="D60" s="66" t="s">
        <v>151</v>
      </c>
      <c r="E60" s="41" t="s">
        <v>71</v>
      </c>
      <c r="F60" s="51" t="s">
        <v>159</v>
      </c>
      <c r="G60" s="55">
        <v>5000</v>
      </c>
      <c r="H60" s="53" t="s">
        <v>77</v>
      </c>
      <c r="I60" s="55">
        <v>50000</v>
      </c>
      <c r="J60" s="55">
        <v>31000000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7">
        <f t="shared" si="27"/>
        <v>0</v>
      </c>
      <c r="R60" s="57">
        <f t="shared" si="27"/>
        <v>0</v>
      </c>
      <c r="S60" s="57">
        <f t="shared" si="25"/>
        <v>0</v>
      </c>
      <c r="T60" s="57">
        <f t="shared" si="25"/>
        <v>0</v>
      </c>
      <c r="U60" s="57">
        <f t="shared" si="24"/>
        <v>50000</v>
      </c>
      <c r="V60" s="57">
        <f t="shared" si="24"/>
        <v>31000000</v>
      </c>
      <c r="W60" s="67"/>
      <c r="X60" s="63"/>
    </row>
    <row r="61" spans="1:25" ht="75" x14ac:dyDescent="0.25">
      <c r="A61" s="124"/>
      <c r="B61" s="124"/>
      <c r="C61" s="7"/>
      <c r="D61" s="66"/>
      <c r="E61" s="41" t="s">
        <v>71</v>
      </c>
      <c r="F61" s="51" t="s">
        <v>160</v>
      </c>
      <c r="G61" s="55">
        <v>5</v>
      </c>
      <c r="H61" s="53" t="s">
        <v>45</v>
      </c>
      <c r="I61" s="55">
        <v>2</v>
      </c>
      <c r="J61" s="55">
        <v>83080000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7">
        <f t="shared" si="27"/>
        <v>0</v>
      </c>
      <c r="R61" s="57">
        <f t="shared" si="27"/>
        <v>0</v>
      </c>
      <c r="S61" s="57">
        <f t="shared" si="25"/>
        <v>0</v>
      </c>
      <c r="T61" s="57">
        <f t="shared" si="25"/>
        <v>0</v>
      </c>
      <c r="U61" s="57">
        <f t="shared" si="24"/>
        <v>2</v>
      </c>
      <c r="V61" s="57">
        <f t="shared" si="24"/>
        <v>83080000</v>
      </c>
      <c r="W61" s="67"/>
      <c r="X61" s="63"/>
    </row>
    <row r="62" spans="1:25" s="27" customFormat="1" ht="60" x14ac:dyDescent="0.3">
      <c r="A62" s="124"/>
      <c r="B62" s="124"/>
      <c r="C62" s="7"/>
      <c r="D62" s="49" t="s">
        <v>131</v>
      </c>
      <c r="E62" s="76" t="s">
        <v>71</v>
      </c>
      <c r="F62" s="51" t="s">
        <v>132</v>
      </c>
      <c r="G62" s="53"/>
      <c r="H62" s="53" t="s">
        <v>45</v>
      </c>
      <c r="I62" s="55">
        <v>0</v>
      </c>
      <c r="J62" s="55">
        <v>0</v>
      </c>
      <c r="K62" s="55">
        <v>0</v>
      </c>
      <c r="L62" s="55">
        <v>0</v>
      </c>
      <c r="M62" s="55">
        <v>5</v>
      </c>
      <c r="N62" s="55">
        <v>481155400</v>
      </c>
      <c r="O62" s="55">
        <v>0</v>
      </c>
      <c r="P62" s="55">
        <v>0</v>
      </c>
      <c r="Q62" s="57">
        <f t="shared" si="27"/>
        <v>0</v>
      </c>
      <c r="R62" s="57">
        <f t="shared" si="27"/>
        <v>0</v>
      </c>
      <c r="S62" s="57">
        <f t="shared" si="25"/>
        <v>0</v>
      </c>
      <c r="T62" s="57">
        <f t="shared" si="25"/>
        <v>0</v>
      </c>
      <c r="U62" s="57">
        <f t="shared" si="24"/>
        <v>5</v>
      </c>
      <c r="V62" s="57">
        <f t="shared" si="24"/>
        <v>481155400</v>
      </c>
      <c r="W62" s="53"/>
      <c r="X62" s="64"/>
      <c r="Y62" s="1" t="s">
        <v>134</v>
      </c>
    </row>
    <row r="63" spans="1:25" ht="45" x14ac:dyDescent="0.25">
      <c r="A63" s="124"/>
      <c r="B63" s="124"/>
      <c r="C63" s="7"/>
      <c r="D63" s="66" t="s">
        <v>173</v>
      </c>
      <c r="E63" s="41" t="s">
        <v>71</v>
      </c>
      <c r="F63" s="51" t="s">
        <v>85</v>
      </c>
      <c r="G63" s="55">
        <v>0</v>
      </c>
      <c r="H63" s="53" t="s">
        <v>81</v>
      </c>
      <c r="I63" s="55">
        <v>0</v>
      </c>
      <c r="J63" s="55">
        <v>0</v>
      </c>
      <c r="K63" s="55">
        <v>0</v>
      </c>
      <c r="L63" s="55">
        <v>13768400</v>
      </c>
      <c r="M63" s="55">
        <v>0</v>
      </c>
      <c r="N63" s="55">
        <v>0</v>
      </c>
      <c r="O63" s="55">
        <v>0</v>
      </c>
      <c r="P63" s="55">
        <v>0</v>
      </c>
      <c r="Q63" s="57">
        <f t="shared" si="27"/>
        <v>0</v>
      </c>
      <c r="R63" s="57">
        <f t="shared" si="27"/>
        <v>0</v>
      </c>
      <c r="S63" s="57">
        <f t="shared" si="25"/>
        <v>0</v>
      </c>
      <c r="T63" s="57">
        <f t="shared" si="25"/>
        <v>0</v>
      </c>
      <c r="U63" s="57">
        <f t="shared" si="24"/>
        <v>0</v>
      </c>
      <c r="V63" s="57">
        <f t="shared" si="24"/>
        <v>13768400</v>
      </c>
      <c r="W63" s="67"/>
      <c r="X63" s="63"/>
    </row>
    <row r="64" spans="1:25" ht="75" x14ac:dyDescent="0.25">
      <c r="A64" s="124"/>
      <c r="B64" s="124"/>
      <c r="C64" s="7"/>
      <c r="D64" s="66" t="s">
        <v>174</v>
      </c>
      <c r="E64" s="41" t="s">
        <v>71</v>
      </c>
      <c r="F64" s="51" t="s">
        <v>175</v>
      </c>
      <c r="G64" s="55">
        <v>10</v>
      </c>
      <c r="H64" s="53" t="s">
        <v>117</v>
      </c>
      <c r="I64" s="55">
        <v>0</v>
      </c>
      <c r="J64" s="55">
        <v>0</v>
      </c>
      <c r="K64" s="55">
        <v>12</v>
      </c>
      <c r="L64" s="55">
        <v>30338000</v>
      </c>
      <c r="M64" s="55">
        <v>12</v>
      </c>
      <c r="N64" s="55">
        <v>18677000</v>
      </c>
      <c r="O64" s="55">
        <v>0</v>
      </c>
      <c r="P64" s="55">
        <v>0</v>
      </c>
      <c r="Q64" s="57">
        <f t="shared" si="27"/>
        <v>0</v>
      </c>
      <c r="R64" s="57">
        <f t="shared" si="27"/>
        <v>0</v>
      </c>
      <c r="S64" s="57">
        <f t="shared" si="25"/>
        <v>0</v>
      </c>
      <c r="T64" s="57">
        <f t="shared" si="25"/>
        <v>0</v>
      </c>
      <c r="U64" s="57">
        <f t="shared" si="24"/>
        <v>24</v>
      </c>
      <c r="V64" s="57">
        <f t="shared" si="24"/>
        <v>49015000</v>
      </c>
      <c r="W64" s="67"/>
      <c r="X64" s="63"/>
    </row>
    <row r="65" spans="1:25" ht="15" x14ac:dyDescent="0.25">
      <c r="A65" s="124"/>
      <c r="B65" s="124"/>
      <c r="C65" s="7"/>
      <c r="D65" s="66"/>
      <c r="E65" s="41"/>
      <c r="F65" s="51"/>
      <c r="G65" s="55"/>
      <c r="H65" s="53"/>
      <c r="I65" s="55"/>
      <c r="J65" s="55"/>
      <c r="K65" s="55"/>
      <c r="L65" s="55"/>
      <c r="M65" s="55"/>
      <c r="N65" s="55"/>
      <c r="O65" s="55"/>
      <c r="P65" s="55"/>
      <c r="Q65" s="57"/>
      <c r="R65" s="57"/>
      <c r="S65" s="46"/>
      <c r="T65" s="46"/>
      <c r="U65" s="46">
        <f t="shared" si="24"/>
        <v>0</v>
      </c>
      <c r="V65" s="46">
        <f t="shared" si="24"/>
        <v>0</v>
      </c>
      <c r="W65" s="67"/>
      <c r="X65" s="63"/>
    </row>
    <row r="66" spans="1:25" s="5" customFormat="1" ht="102" x14ac:dyDescent="0.25">
      <c r="A66" s="124"/>
      <c r="B66" s="124"/>
      <c r="C66" s="19"/>
      <c r="D66" s="40" t="s">
        <v>240</v>
      </c>
      <c r="E66" s="41" t="s">
        <v>71</v>
      </c>
      <c r="F66" s="42" t="s">
        <v>162</v>
      </c>
      <c r="G66" s="68">
        <v>1</v>
      </c>
      <c r="H66" s="44" t="s">
        <v>81</v>
      </c>
      <c r="I66" s="68">
        <f>SUM(I67)</f>
        <v>2</v>
      </c>
      <c r="J66" s="68">
        <f>SUM(J67)</f>
        <v>74042500</v>
      </c>
      <c r="K66" s="68">
        <f t="shared" ref="K66:T66" si="29">SUM(K67)</f>
        <v>0</v>
      </c>
      <c r="L66" s="68">
        <f t="shared" si="29"/>
        <v>0</v>
      </c>
      <c r="M66" s="68">
        <f>SUM(M81)</f>
        <v>5</v>
      </c>
      <c r="N66" s="68">
        <f>SUM(N67)</f>
        <v>0</v>
      </c>
      <c r="O66" s="68">
        <f>SUM(O81)</f>
        <v>8</v>
      </c>
      <c r="P66" s="68">
        <f>SUM(P67)</f>
        <v>0</v>
      </c>
      <c r="Q66" s="68">
        <v>0</v>
      </c>
      <c r="R66" s="68">
        <v>0</v>
      </c>
      <c r="S66" s="68">
        <f t="shared" si="29"/>
        <v>0</v>
      </c>
      <c r="T66" s="68">
        <f t="shared" si="29"/>
        <v>0</v>
      </c>
      <c r="U66" s="46">
        <f t="shared" si="24"/>
        <v>15</v>
      </c>
      <c r="V66" s="46">
        <f t="shared" si="24"/>
        <v>74042500</v>
      </c>
      <c r="W66" s="69"/>
      <c r="X66" s="70"/>
    </row>
    <row r="67" spans="1:25" ht="105" x14ac:dyDescent="0.25">
      <c r="A67" s="124"/>
      <c r="B67" s="124"/>
      <c r="C67" s="7"/>
      <c r="D67" s="66" t="s">
        <v>154</v>
      </c>
      <c r="E67" s="41" t="s">
        <v>71</v>
      </c>
      <c r="F67" s="51" t="s">
        <v>162</v>
      </c>
      <c r="G67" s="55">
        <v>1</v>
      </c>
      <c r="H67" s="53" t="s">
        <v>81</v>
      </c>
      <c r="I67" s="55">
        <v>2</v>
      </c>
      <c r="J67" s="55">
        <v>74042500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7">
        <v>0</v>
      </c>
      <c r="R67" s="57">
        <v>0</v>
      </c>
      <c r="S67" s="46">
        <f t="shared" si="25"/>
        <v>0</v>
      </c>
      <c r="T67" s="46">
        <f t="shared" si="25"/>
        <v>0</v>
      </c>
      <c r="U67" s="57">
        <f t="shared" si="24"/>
        <v>2</v>
      </c>
      <c r="V67" s="57">
        <f t="shared" si="24"/>
        <v>74042500</v>
      </c>
      <c r="W67" s="67"/>
      <c r="X67" s="63"/>
    </row>
    <row r="68" spans="1:25" ht="15" x14ac:dyDescent="0.3">
      <c r="A68" s="124"/>
      <c r="B68" s="124"/>
      <c r="C68" s="7"/>
      <c r="D68" s="107"/>
      <c r="E68" s="108"/>
      <c r="F68" s="109"/>
      <c r="G68" s="71"/>
      <c r="H68" s="71"/>
      <c r="I68" s="72"/>
      <c r="J68" s="72"/>
      <c r="K68" s="72"/>
      <c r="L68" s="72"/>
      <c r="M68" s="72"/>
      <c r="N68" s="72"/>
      <c r="O68" s="72"/>
      <c r="P68" s="72"/>
      <c r="Q68" s="57">
        <f t="shared" ref="Q68:R105" si="30">O68*300%</f>
        <v>0</v>
      </c>
      <c r="R68" s="57">
        <f t="shared" si="30"/>
        <v>0</v>
      </c>
      <c r="S68" s="46">
        <f t="shared" si="25"/>
        <v>0</v>
      </c>
      <c r="T68" s="46">
        <f t="shared" si="25"/>
        <v>0</v>
      </c>
      <c r="U68" s="46">
        <f t="shared" si="24"/>
        <v>0</v>
      </c>
      <c r="V68" s="46">
        <f t="shared" si="24"/>
        <v>0</v>
      </c>
      <c r="W68" s="71"/>
      <c r="X68" s="25"/>
    </row>
    <row r="69" spans="1:25" s="5" customFormat="1" ht="63.75" x14ac:dyDescent="0.25">
      <c r="A69" s="124"/>
      <c r="B69" s="124"/>
      <c r="C69" s="19"/>
      <c r="D69" s="40" t="s">
        <v>241</v>
      </c>
      <c r="E69" s="41" t="s">
        <v>71</v>
      </c>
      <c r="F69" s="42" t="s">
        <v>164</v>
      </c>
      <c r="G69" s="68">
        <v>500</v>
      </c>
      <c r="H69" s="44" t="s">
        <v>116</v>
      </c>
      <c r="I69" s="68">
        <f>SUM(I70)</f>
        <v>250000</v>
      </c>
      <c r="J69" s="68">
        <f>SUM(J70)</f>
        <v>110000000</v>
      </c>
      <c r="K69" s="68">
        <f t="shared" ref="K69:T69" si="31">SUM(K70)</f>
        <v>0</v>
      </c>
      <c r="L69" s="68">
        <f t="shared" si="31"/>
        <v>0</v>
      </c>
      <c r="M69" s="68">
        <f t="shared" si="31"/>
        <v>0</v>
      </c>
      <c r="N69" s="68">
        <f t="shared" si="31"/>
        <v>0</v>
      </c>
      <c r="O69" s="68">
        <f t="shared" si="31"/>
        <v>0</v>
      </c>
      <c r="P69" s="68">
        <f t="shared" si="31"/>
        <v>0</v>
      </c>
      <c r="Q69" s="68">
        <f t="shared" si="31"/>
        <v>0</v>
      </c>
      <c r="R69" s="68">
        <f t="shared" si="31"/>
        <v>0</v>
      </c>
      <c r="S69" s="68">
        <f t="shared" si="31"/>
        <v>0</v>
      </c>
      <c r="T69" s="68">
        <f t="shared" si="31"/>
        <v>0</v>
      </c>
      <c r="U69" s="46">
        <f t="shared" si="24"/>
        <v>250000</v>
      </c>
      <c r="V69" s="46">
        <f t="shared" si="24"/>
        <v>110000000</v>
      </c>
      <c r="W69" s="69"/>
      <c r="X69" s="70"/>
    </row>
    <row r="70" spans="1:25" ht="45" x14ac:dyDescent="0.25">
      <c r="A70" s="124"/>
      <c r="B70" s="124"/>
      <c r="C70" s="7"/>
      <c r="D70" s="66" t="s">
        <v>163</v>
      </c>
      <c r="E70" s="41" t="s">
        <v>71</v>
      </c>
      <c r="F70" s="51" t="s">
        <v>164</v>
      </c>
      <c r="G70" s="55">
        <v>500</v>
      </c>
      <c r="H70" s="53" t="s">
        <v>116</v>
      </c>
      <c r="I70" s="55">
        <v>250000</v>
      </c>
      <c r="J70" s="55">
        <v>110000000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7">
        <f t="shared" si="30"/>
        <v>0</v>
      </c>
      <c r="R70" s="57">
        <f t="shared" si="30"/>
        <v>0</v>
      </c>
      <c r="S70" s="46">
        <f t="shared" si="25"/>
        <v>0</v>
      </c>
      <c r="T70" s="46">
        <f t="shared" si="25"/>
        <v>0</v>
      </c>
      <c r="U70" s="46">
        <f t="shared" si="24"/>
        <v>250000</v>
      </c>
      <c r="V70" s="46">
        <f t="shared" si="24"/>
        <v>110000000</v>
      </c>
      <c r="W70" s="67"/>
      <c r="X70" s="63"/>
    </row>
    <row r="71" spans="1:25" ht="15" x14ac:dyDescent="0.25">
      <c r="A71" s="124"/>
      <c r="B71" s="124"/>
      <c r="C71" s="7"/>
      <c r="D71" s="66"/>
      <c r="E71" s="41"/>
      <c r="F71" s="51"/>
      <c r="G71" s="55"/>
      <c r="H71" s="53"/>
      <c r="I71" s="55"/>
      <c r="J71" s="55"/>
      <c r="K71" s="55"/>
      <c r="L71" s="55"/>
      <c r="M71" s="55"/>
      <c r="N71" s="55"/>
      <c r="O71" s="55"/>
      <c r="P71" s="55"/>
      <c r="Q71" s="57"/>
      <c r="R71" s="57"/>
      <c r="S71" s="46"/>
      <c r="T71" s="46"/>
      <c r="U71" s="46">
        <f t="shared" si="24"/>
        <v>0</v>
      </c>
      <c r="V71" s="46">
        <f t="shared" si="24"/>
        <v>0</v>
      </c>
      <c r="W71" s="67"/>
      <c r="X71" s="63"/>
    </row>
    <row r="72" spans="1:25" s="5" customFormat="1" ht="63.75" x14ac:dyDescent="0.25">
      <c r="A72" s="124"/>
      <c r="B72" s="124"/>
      <c r="C72" s="19"/>
      <c r="D72" s="73" t="s">
        <v>242</v>
      </c>
      <c r="E72" s="74" t="s">
        <v>71</v>
      </c>
      <c r="F72" s="42" t="s">
        <v>86</v>
      </c>
      <c r="G72" s="75">
        <v>1754876</v>
      </c>
      <c r="H72" s="44" t="s">
        <v>72</v>
      </c>
      <c r="I72" s="68">
        <f>SUM(I73:I77)</f>
        <v>3</v>
      </c>
      <c r="J72" s="68">
        <f>SUM(J73:J77)</f>
        <v>404087889</v>
      </c>
      <c r="K72" s="68">
        <f t="shared" ref="K72:T72" si="32">SUM(K73:K77)</f>
        <v>4</v>
      </c>
      <c r="L72" s="68">
        <f t="shared" si="32"/>
        <v>647885650</v>
      </c>
      <c r="M72" s="68">
        <f t="shared" si="32"/>
        <v>1</v>
      </c>
      <c r="N72" s="68">
        <f>SUM(N73:N77)</f>
        <v>536636500</v>
      </c>
      <c r="O72" s="68">
        <f t="shared" si="32"/>
        <v>2</v>
      </c>
      <c r="P72" s="68">
        <f t="shared" si="32"/>
        <v>140325000</v>
      </c>
      <c r="Q72" s="68">
        <f>SUM(Q73:Q77)</f>
        <v>400000000</v>
      </c>
      <c r="R72" s="68">
        <f>SUM(R73:R77)</f>
        <v>500000000</v>
      </c>
      <c r="S72" s="68">
        <f t="shared" si="32"/>
        <v>400000000</v>
      </c>
      <c r="T72" s="68">
        <f t="shared" si="32"/>
        <v>500000000</v>
      </c>
      <c r="U72" s="46">
        <f t="shared" si="24"/>
        <v>800000010</v>
      </c>
      <c r="V72" s="46">
        <f t="shared" si="24"/>
        <v>2728935039</v>
      </c>
      <c r="W72" s="47"/>
      <c r="X72" s="48"/>
    </row>
    <row r="73" spans="1:25" s="27" customFormat="1" ht="60" x14ac:dyDescent="0.3">
      <c r="A73" s="124"/>
      <c r="B73" s="124"/>
      <c r="C73" s="7"/>
      <c r="D73" s="49" t="s">
        <v>130</v>
      </c>
      <c r="E73" s="76" t="s">
        <v>71</v>
      </c>
      <c r="F73" s="51" t="s">
        <v>89</v>
      </c>
      <c r="G73" s="53">
        <v>2</v>
      </c>
      <c r="H73" s="53" t="s">
        <v>45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7">
        <f t="shared" si="30"/>
        <v>0</v>
      </c>
      <c r="R73" s="57">
        <f t="shared" si="30"/>
        <v>0</v>
      </c>
      <c r="S73" s="57">
        <f t="shared" si="25"/>
        <v>0</v>
      </c>
      <c r="T73" s="57">
        <f t="shared" si="25"/>
        <v>0</v>
      </c>
      <c r="U73" s="57">
        <f t="shared" si="24"/>
        <v>0</v>
      </c>
      <c r="V73" s="57">
        <f t="shared" si="24"/>
        <v>0</v>
      </c>
      <c r="W73" s="53"/>
      <c r="X73" s="64"/>
      <c r="Y73" s="1" t="s">
        <v>133</v>
      </c>
    </row>
    <row r="74" spans="1:25" s="27" customFormat="1" ht="60" x14ac:dyDescent="0.3">
      <c r="A74" s="124"/>
      <c r="B74" s="124"/>
      <c r="C74" s="7"/>
      <c r="D74" s="49" t="s">
        <v>90</v>
      </c>
      <c r="E74" s="76" t="s">
        <v>71</v>
      </c>
      <c r="F74" s="51" t="s">
        <v>120</v>
      </c>
      <c r="G74" s="53">
        <v>0</v>
      </c>
      <c r="H74" s="53" t="s">
        <v>45</v>
      </c>
      <c r="I74" s="55">
        <v>0</v>
      </c>
      <c r="J74" s="55">
        <v>0</v>
      </c>
      <c r="K74" s="55">
        <v>1</v>
      </c>
      <c r="L74" s="55">
        <v>72071650</v>
      </c>
      <c r="M74" s="55">
        <v>0</v>
      </c>
      <c r="N74" s="55">
        <v>0</v>
      </c>
      <c r="O74" s="55">
        <v>0</v>
      </c>
      <c r="P74" s="55">
        <v>0</v>
      </c>
      <c r="Q74" s="57">
        <f t="shared" si="30"/>
        <v>0</v>
      </c>
      <c r="R74" s="57">
        <f t="shared" si="30"/>
        <v>0</v>
      </c>
      <c r="S74" s="57">
        <f t="shared" si="25"/>
        <v>0</v>
      </c>
      <c r="T74" s="57">
        <f t="shared" si="25"/>
        <v>0</v>
      </c>
      <c r="U74" s="57">
        <f t="shared" si="24"/>
        <v>1</v>
      </c>
      <c r="V74" s="57">
        <f t="shared" si="24"/>
        <v>72071650</v>
      </c>
      <c r="W74" s="53"/>
      <c r="X74" s="64"/>
      <c r="Y74" s="1"/>
    </row>
    <row r="75" spans="1:25" ht="45" x14ac:dyDescent="0.3">
      <c r="A75" s="124"/>
      <c r="B75" s="124"/>
      <c r="C75" s="7"/>
      <c r="D75" s="66" t="s">
        <v>87</v>
      </c>
      <c r="E75" s="76" t="s">
        <v>71</v>
      </c>
      <c r="F75" s="51" t="s">
        <v>119</v>
      </c>
      <c r="G75" s="53">
        <v>1</v>
      </c>
      <c r="H75" s="53" t="s">
        <v>88</v>
      </c>
      <c r="I75" s="55">
        <v>1</v>
      </c>
      <c r="J75" s="55">
        <f>205199000</f>
        <v>205199000</v>
      </c>
      <c r="K75" s="55">
        <v>1</v>
      </c>
      <c r="L75" s="55">
        <v>249377000</v>
      </c>
      <c r="M75" s="55">
        <v>1</v>
      </c>
      <c r="N75" s="55">
        <v>536636500</v>
      </c>
      <c r="O75" s="55">
        <v>2</v>
      </c>
      <c r="P75" s="55">
        <v>140325000</v>
      </c>
      <c r="Q75" s="57">
        <v>400000000</v>
      </c>
      <c r="R75" s="57">
        <v>500000000</v>
      </c>
      <c r="S75" s="57">
        <v>400000000</v>
      </c>
      <c r="T75" s="57">
        <v>500000000</v>
      </c>
      <c r="U75" s="57">
        <f>I75+K75+M75+O75+Q75+S75</f>
        <v>800000005</v>
      </c>
      <c r="V75" s="57">
        <f t="shared" si="24"/>
        <v>2131537500</v>
      </c>
      <c r="W75" s="77"/>
      <c r="X75" s="64"/>
    </row>
    <row r="76" spans="1:25" ht="90" x14ac:dyDescent="0.25">
      <c r="A76" s="124"/>
      <c r="B76" s="124"/>
      <c r="C76" s="7"/>
      <c r="D76" s="66" t="s">
        <v>153</v>
      </c>
      <c r="E76" s="80" t="s">
        <v>71</v>
      </c>
      <c r="F76" s="66" t="s">
        <v>161</v>
      </c>
      <c r="G76" s="55">
        <v>2</v>
      </c>
      <c r="H76" s="53" t="s">
        <v>45</v>
      </c>
      <c r="I76" s="55">
        <v>2</v>
      </c>
      <c r="J76" s="55">
        <v>198888889</v>
      </c>
      <c r="K76" s="55">
        <v>2</v>
      </c>
      <c r="L76" s="55">
        <v>326437000</v>
      </c>
      <c r="M76" s="55">
        <v>0</v>
      </c>
      <c r="N76" s="55">
        <v>0</v>
      </c>
      <c r="O76" s="55">
        <v>0</v>
      </c>
      <c r="P76" s="55">
        <v>0</v>
      </c>
      <c r="Q76" s="57">
        <f>O76*300%</f>
        <v>0</v>
      </c>
      <c r="R76" s="57">
        <f>P76*300%</f>
        <v>0</v>
      </c>
      <c r="S76" s="57">
        <f>Q76+Q76</f>
        <v>0</v>
      </c>
      <c r="T76" s="57">
        <f>R76+R76</f>
        <v>0</v>
      </c>
      <c r="U76" s="57">
        <f t="shared" si="24"/>
        <v>4</v>
      </c>
      <c r="V76" s="57">
        <f t="shared" si="24"/>
        <v>525325889</v>
      </c>
      <c r="W76" s="67"/>
      <c r="X76" s="63"/>
    </row>
    <row r="77" spans="1:25" s="27" customFormat="1" ht="60" x14ac:dyDescent="0.3">
      <c r="A77" s="124"/>
      <c r="B77" s="124"/>
      <c r="C77" s="7"/>
      <c r="D77" s="49" t="s">
        <v>131</v>
      </c>
      <c r="E77" s="76" t="s">
        <v>71</v>
      </c>
      <c r="F77" s="51" t="s">
        <v>132</v>
      </c>
      <c r="G77" s="53"/>
      <c r="H77" s="53" t="s">
        <v>45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7">
        <f t="shared" si="30"/>
        <v>0</v>
      </c>
      <c r="R77" s="57">
        <f t="shared" si="30"/>
        <v>0</v>
      </c>
      <c r="S77" s="57">
        <f t="shared" si="25"/>
        <v>0</v>
      </c>
      <c r="T77" s="57">
        <f t="shared" si="25"/>
        <v>0</v>
      </c>
      <c r="U77" s="57">
        <f t="shared" si="24"/>
        <v>0</v>
      </c>
      <c r="V77" s="57">
        <f t="shared" si="24"/>
        <v>0</v>
      </c>
      <c r="W77" s="53"/>
      <c r="X77" s="64"/>
      <c r="Y77" s="1" t="s">
        <v>134</v>
      </c>
    </row>
    <row r="78" spans="1:25" s="27" customFormat="1" ht="15" x14ac:dyDescent="0.3">
      <c r="A78" s="124"/>
      <c r="B78" s="124"/>
      <c r="C78" s="7"/>
      <c r="D78" s="49"/>
      <c r="E78" s="76"/>
      <c r="F78" s="51"/>
      <c r="G78" s="53"/>
      <c r="H78" s="53"/>
      <c r="I78" s="55"/>
      <c r="J78" s="55"/>
      <c r="K78" s="55"/>
      <c r="L78" s="55"/>
      <c r="M78" s="55"/>
      <c r="N78" s="55"/>
      <c r="O78" s="55"/>
      <c r="P78" s="55"/>
      <c r="Q78" s="57"/>
      <c r="R78" s="57"/>
      <c r="S78" s="46"/>
      <c r="T78" s="46"/>
      <c r="U78" s="46">
        <f t="shared" si="24"/>
        <v>0</v>
      </c>
      <c r="V78" s="46">
        <f t="shared" si="24"/>
        <v>0</v>
      </c>
      <c r="W78" s="53"/>
      <c r="X78" s="64"/>
      <c r="Y78" s="1"/>
    </row>
    <row r="79" spans="1:25" s="30" customFormat="1" ht="102" x14ac:dyDescent="0.25">
      <c r="A79" s="124"/>
      <c r="B79" s="124"/>
      <c r="C79" s="19"/>
      <c r="D79" s="73" t="s">
        <v>243</v>
      </c>
      <c r="E79" s="74" t="s">
        <v>71</v>
      </c>
      <c r="F79" s="42" t="s">
        <v>144</v>
      </c>
      <c r="G79" s="44">
        <v>235.4</v>
      </c>
      <c r="H79" s="44" t="s">
        <v>75</v>
      </c>
      <c r="I79" s="68">
        <f>SUM(I84)</f>
        <v>0</v>
      </c>
      <c r="J79" s="68">
        <f>SUM(J84)</f>
        <v>0</v>
      </c>
      <c r="K79" s="68">
        <v>0</v>
      </c>
      <c r="L79" s="68">
        <v>27637700</v>
      </c>
      <c r="M79" s="68">
        <v>11</v>
      </c>
      <c r="N79" s="68">
        <f>SUM(N80:N84)</f>
        <v>80874000</v>
      </c>
      <c r="O79" s="68">
        <v>8</v>
      </c>
      <c r="P79" s="68">
        <f>SUM(P80:P84)</f>
        <v>49950000</v>
      </c>
      <c r="Q79" s="46">
        <f>SUM(Q80:Q84)</f>
        <v>80060</v>
      </c>
      <c r="R79" s="46">
        <f>SUM(R80:R84)</f>
        <v>450000000</v>
      </c>
      <c r="S79" s="46">
        <f>SUM(S80:S84)</f>
        <v>100090</v>
      </c>
      <c r="T79" s="46">
        <f>SUM(T80:T84)</f>
        <v>520000000</v>
      </c>
      <c r="U79" s="46">
        <f t="shared" si="24"/>
        <v>180169</v>
      </c>
      <c r="V79" s="46">
        <f t="shared" si="24"/>
        <v>1128461700</v>
      </c>
      <c r="W79" s="44"/>
      <c r="X79" s="48"/>
      <c r="Y79" s="5"/>
    </row>
    <row r="80" spans="1:25" s="27" customFormat="1" ht="78" customHeight="1" x14ac:dyDescent="0.3">
      <c r="A80" s="124"/>
      <c r="B80" s="124"/>
      <c r="C80" s="7"/>
      <c r="D80" s="49" t="s">
        <v>182</v>
      </c>
      <c r="E80" s="76" t="s">
        <v>71</v>
      </c>
      <c r="F80" s="51" t="s">
        <v>112</v>
      </c>
      <c r="G80" s="53"/>
      <c r="H80" s="53" t="s">
        <v>9</v>
      </c>
      <c r="I80" s="55">
        <f>SUM(I85)</f>
        <v>0</v>
      </c>
      <c r="J80" s="55">
        <f t="shared" ref="J80:L80" si="33">SUM(J85)</f>
        <v>0</v>
      </c>
      <c r="K80" s="55">
        <f t="shared" si="33"/>
        <v>0</v>
      </c>
      <c r="L80" s="55">
        <f t="shared" si="33"/>
        <v>0</v>
      </c>
      <c r="M80" s="55">
        <v>3</v>
      </c>
      <c r="N80" s="55">
        <v>20320000</v>
      </c>
      <c r="O80" s="55">
        <v>0</v>
      </c>
      <c r="P80" s="55">
        <v>0</v>
      </c>
      <c r="Q80" s="57">
        <f t="shared" si="30"/>
        <v>0</v>
      </c>
      <c r="R80" s="57">
        <f t="shared" si="30"/>
        <v>0</v>
      </c>
      <c r="S80" s="57">
        <f t="shared" si="25"/>
        <v>0</v>
      </c>
      <c r="T80" s="57">
        <f t="shared" si="25"/>
        <v>0</v>
      </c>
      <c r="U80" s="57">
        <f t="shared" si="24"/>
        <v>3</v>
      </c>
      <c r="V80" s="57">
        <f t="shared" si="24"/>
        <v>20320000</v>
      </c>
      <c r="W80" s="53"/>
      <c r="X80" s="64"/>
      <c r="Y80" s="1"/>
    </row>
    <row r="81" spans="1:25" ht="105" x14ac:dyDescent="0.25">
      <c r="A81" s="124"/>
      <c r="B81" s="124"/>
      <c r="C81" s="7"/>
      <c r="D81" s="66" t="s">
        <v>154</v>
      </c>
      <c r="E81" s="80" t="s">
        <v>71</v>
      </c>
      <c r="F81" s="51" t="s">
        <v>162</v>
      </c>
      <c r="G81" s="55"/>
      <c r="H81" s="53" t="s">
        <v>81</v>
      </c>
      <c r="I81" s="55"/>
      <c r="J81" s="55"/>
      <c r="K81" s="55">
        <v>1</v>
      </c>
      <c r="L81" s="55">
        <v>27637700</v>
      </c>
      <c r="M81" s="55">
        <v>5</v>
      </c>
      <c r="N81" s="55">
        <v>60554000</v>
      </c>
      <c r="O81" s="55">
        <v>8</v>
      </c>
      <c r="P81" s="55">
        <v>49950000</v>
      </c>
      <c r="Q81" s="57">
        <v>0</v>
      </c>
      <c r="R81" s="57">
        <v>0</v>
      </c>
      <c r="S81" s="57">
        <f t="shared" si="25"/>
        <v>0</v>
      </c>
      <c r="T81" s="57">
        <f t="shared" si="25"/>
        <v>0</v>
      </c>
      <c r="U81" s="57">
        <f t="shared" si="24"/>
        <v>14</v>
      </c>
      <c r="V81" s="57">
        <f t="shared" si="24"/>
        <v>138141700</v>
      </c>
      <c r="W81" s="67"/>
      <c r="X81" s="63"/>
    </row>
    <row r="82" spans="1:25" ht="75" x14ac:dyDescent="0.25">
      <c r="A82" s="124"/>
      <c r="B82" s="124"/>
      <c r="C82" s="7"/>
      <c r="D82" s="66" t="s">
        <v>207</v>
      </c>
      <c r="E82" s="80"/>
      <c r="F82" s="51" t="s">
        <v>208</v>
      </c>
      <c r="G82" s="55"/>
      <c r="H82" s="53" t="s">
        <v>45</v>
      </c>
      <c r="I82" s="55"/>
      <c r="J82" s="55"/>
      <c r="K82" s="55"/>
      <c r="L82" s="55"/>
      <c r="M82" s="55"/>
      <c r="N82" s="55"/>
      <c r="O82" s="55"/>
      <c r="P82" s="55"/>
      <c r="Q82" s="57">
        <v>60</v>
      </c>
      <c r="R82" s="57">
        <v>250000000</v>
      </c>
      <c r="S82" s="57">
        <v>90</v>
      </c>
      <c r="T82" s="57">
        <v>300000000</v>
      </c>
      <c r="U82" s="57">
        <f t="shared" si="24"/>
        <v>150</v>
      </c>
      <c r="V82" s="57">
        <f t="shared" si="24"/>
        <v>550000000</v>
      </c>
      <c r="W82" s="67"/>
      <c r="X82" s="63"/>
    </row>
    <row r="83" spans="1:25" ht="90" x14ac:dyDescent="0.25">
      <c r="A83" s="124"/>
      <c r="B83" s="124"/>
      <c r="C83" s="7"/>
      <c r="D83" s="66" t="s">
        <v>205</v>
      </c>
      <c r="E83" s="80"/>
      <c r="F83" s="51" t="s">
        <v>206</v>
      </c>
      <c r="G83" s="55"/>
      <c r="H83" s="53" t="s">
        <v>72</v>
      </c>
      <c r="I83" s="55"/>
      <c r="J83" s="55"/>
      <c r="K83" s="55"/>
      <c r="L83" s="55"/>
      <c r="M83" s="55"/>
      <c r="N83" s="55"/>
      <c r="O83" s="55"/>
      <c r="P83" s="55"/>
      <c r="Q83" s="57">
        <v>80000</v>
      </c>
      <c r="R83" s="57">
        <v>200000000</v>
      </c>
      <c r="S83" s="57">
        <v>100000</v>
      </c>
      <c r="T83" s="57">
        <v>220000000</v>
      </c>
      <c r="U83" s="57">
        <f t="shared" si="24"/>
        <v>180000</v>
      </c>
      <c r="V83" s="57">
        <f t="shared" si="24"/>
        <v>420000000</v>
      </c>
      <c r="W83" s="67"/>
      <c r="X83" s="63"/>
    </row>
    <row r="84" spans="1:25" s="27" customFormat="1" ht="75" x14ac:dyDescent="0.3">
      <c r="A84" s="124"/>
      <c r="B84" s="124"/>
      <c r="C84" s="26"/>
      <c r="D84" s="49" t="s">
        <v>145</v>
      </c>
      <c r="E84" s="76" t="s">
        <v>71</v>
      </c>
      <c r="F84" s="51" t="s">
        <v>146</v>
      </c>
      <c r="G84" s="53">
        <v>1</v>
      </c>
      <c r="H84" s="53" t="s">
        <v>81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7">
        <f t="shared" si="30"/>
        <v>0</v>
      </c>
      <c r="R84" s="57">
        <f t="shared" si="30"/>
        <v>0</v>
      </c>
      <c r="S84" s="57">
        <f t="shared" si="25"/>
        <v>0</v>
      </c>
      <c r="T84" s="57">
        <f t="shared" si="25"/>
        <v>0</v>
      </c>
      <c r="U84" s="57">
        <f t="shared" si="24"/>
        <v>0</v>
      </c>
      <c r="V84" s="57">
        <f t="shared" si="24"/>
        <v>0</v>
      </c>
      <c r="W84" s="53"/>
      <c r="X84" s="64"/>
      <c r="Y84" s="1"/>
    </row>
    <row r="85" spans="1:25" s="27" customFormat="1" ht="15" x14ac:dyDescent="0.3">
      <c r="A85" s="124"/>
      <c r="B85" s="124"/>
      <c r="C85" s="26"/>
      <c r="D85" s="49"/>
      <c r="E85" s="76"/>
      <c r="F85" s="51"/>
      <c r="G85" s="53"/>
      <c r="H85" s="53"/>
      <c r="I85" s="55"/>
      <c r="J85" s="55"/>
      <c r="K85" s="55"/>
      <c r="L85" s="55"/>
      <c r="M85" s="55"/>
      <c r="N85" s="55"/>
      <c r="O85" s="55"/>
      <c r="P85" s="55"/>
      <c r="Q85" s="57"/>
      <c r="R85" s="57"/>
      <c r="S85" s="46"/>
      <c r="T85" s="46"/>
      <c r="U85" s="46">
        <f t="shared" si="24"/>
        <v>0</v>
      </c>
      <c r="V85" s="46">
        <f t="shared" si="24"/>
        <v>0</v>
      </c>
      <c r="W85" s="53"/>
      <c r="X85" s="64"/>
      <c r="Y85" s="1"/>
    </row>
    <row r="86" spans="1:25" s="5" customFormat="1" ht="76.5" x14ac:dyDescent="0.25">
      <c r="A86" s="124"/>
      <c r="B86" s="124"/>
      <c r="C86" s="19"/>
      <c r="D86" s="40" t="s">
        <v>244</v>
      </c>
      <c r="E86" s="78"/>
      <c r="F86" s="79" t="s">
        <v>92</v>
      </c>
      <c r="G86" s="45">
        <v>2112</v>
      </c>
      <c r="H86" s="44" t="s">
        <v>93</v>
      </c>
      <c r="I86" s="45">
        <f>SUM(I87:I94)</f>
        <v>11</v>
      </c>
      <c r="J86" s="68">
        <f>SUM(J87:J94)</f>
        <v>944906390</v>
      </c>
      <c r="K86" s="68">
        <f t="shared" ref="K86:T86" si="34">SUM(K87:K94)</f>
        <v>15</v>
      </c>
      <c r="L86" s="68">
        <f t="shared" si="34"/>
        <v>243349200</v>
      </c>
      <c r="M86" s="68">
        <f t="shared" si="34"/>
        <v>11</v>
      </c>
      <c r="N86" s="68">
        <f>SUM(N87:N94)</f>
        <v>148740000</v>
      </c>
      <c r="O86" s="68">
        <f t="shared" si="34"/>
        <v>16</v>
      </c>
      <c r="P86" s="68">
        <f t="shared" si="34"/>
        <v>283150000</v>
      </c>
      <c r="Q86" s="68">
        <f t="shared" si="34"/>
        <v>52</v>
      </c>
      <c r="R86" s="68">
        <f t="shared" si="34"/>
        <v>600000000</v>
      </c>
      <c r="S86" s="68">
        <f t="shared" si="34"/>
        <v>64</v>
      </c>
      <c r="T86" s="68">
        <f t="shared" si="34"/>
        <v>1199450000</v>
      </c>
      <c r="U86" s="46">
        <f t="shared" si="24"/>
        <v>169</v>
      </c>
      <c r="V86" s="46">
        <f t="shared" si="24"/>
        <v>3419595590</v>
      </c>
      <c r="W86" s="44"/>
      <c r="X86" s="48"/>
    </row>
    <row r="87" spans="1:25" ht="89.25" customHeight="1" x14ac:dyDescent="0.3">
      <c r="A87" s="124"/>
      <c r="B87" s="124"/>
      <c r="C87" s="7"/>
      <c r="D87" s="49" t="s">
        <v>94</v>
      </c>
      <c r="E87" s="80" t="s">
        <v>71</v>
      </c>
      <c r="F87" s="81" t="s">
        <v>217</v>
      </c>
      <c r="G87" s="82">
        <v>1</v>
      </c>
      <c r="H87" s="82" t="s">
        <v>172</v>
      </c>
      <c r="I87" s="82">
        <v>1</v>
      </c>
      <c r="J87" s="82">
        <v>87126390</v>
      </c>
      <c r="K87" s="82">
        <f>5</f>
        <v>5</v>
      </c>
      <c r="L87" s="82">
        <v>67858500</v>
      </c>
      <c r="M87" s="82">
        <v>9</v>
      </c>
      <c r="N87" s="82">
        <v>80271000</v>
      </c>
      <c r="O87" s="55">
        <v>12</v>
      </c>
      <c r="P87" s="82">
        <v>283150000</v>
      </c>
      <c r="Q87" s="57">
        <v>3</v>
      </c>
      <c r="R87" s="133">
        <v>300000000</v>
      </c>
      <c r="S87" s="57">
        <v>3</v>
      </c>
      <c r="T87" s="133">
        <v>849450000</v>
      </c>
      <c r="U87" s="57">
        <f t="shared" si="24"/>
        <v>33</v>
      </c>
      <c r="V87" s="57">
        <f t="shared" si="24"/>
        <v>1667855890</v>
      </c>
      <c r="W87" s="53"/>
      <c r="X87" s="64"/>
    </row>
    <row r="88" spans="1:25" ht="61.5" customHeight="1" x14ac:dyDescent="0.3">
      <c r="A88" s="124"/>
      <c r="B88" s="124"/>
      <c r="C88" s="7"/>
      <c r="D88" s="49"/>
      <c r="E88" s="80"/>
      <c r="F88" s="81" t="s">
        <v>218</v>
      </c>
      <c r="G88" s="82"/>
      <c r="H88" s="82" t="s">
        <v>219</v>
      </c>
      <c r="I88" s="82"/>
      <c r="J88" s="82"/>
      <c r="K88" s="82"/>
      <c r="L88" s="82"/>
      <c r="M88" s="82"/>
      <c r="N88" s="82"/>
      <c r="O88" s="55"/>
      <c r="P88" s="82"/>
      <c r="Q88" s="57">
        <v>8</v>
      </c>
      <c r="R88" s="134"/>
      <c r="S88" s="57">
        <v>8</v>
      </c>
      <c r="T88" s="134"/>
      <c r="U88" s="57">
        <f t="shared" si="24"/>
        <v>16</v>
      </c>
      <c r="V88" s="57">
        <f t="shared" si="24"/>
        <v>0</v>
      </c>
      <c r="W88" s="53"/>
      <c r="X88" s="64"/>
    </row>
    <row r="89" spans="1:25" ht="75" customHeight="1" x14ac:dyDescent="0.3">
      <c r="A89" s="124"/>
      <c r="B89" s="124"/>
      <c r="C89" s="7"/>
      <c r="D89" s="49"/>
      <c r="E89" s="80"/>
      <c r="F89" s="81" t="s">
        <v>220</v>
      </c>
      <c r="G89" s="82"/>
      <c r="H89" s="82" t="s">
        <v>221</v>
      </c>
      <c r="I89" s="82"/>
      <c r="J89" s="82"/>
      <c r="K89" s="82"/>
      <c r="L89" s="82"/>
      <c r="M89" s="82"/>
      <c r="N89" s="82"/>
      <c r="O89" s="55"/>
      <c r="P89" s="82"/>
      <c r="Q89" s="57">
        <v>8</v>
      </c>
      <c r="R89" s="135"/>
      <c r="S89" s="57">
        <v>8</v>
      </c>
      <c r="T89" s="135"/>
      <c r="U89" s="57">
        <f t="shared" si="24"/>
        <v>16</v>
      </c>
      <c r="V89" s="57">
        <f t="shared" si="24"/>
        <v>0</v>
      </c>
      <c r="W89" s="53"/>
      <c r="X89" s="64"/>
    </row>
    <row r="90" spans="1:25" ht="75" customHeight="1" x14ac:dyDescent="0.3">
      <c r="A90" s="124"/>
      <c r="B90" s="124"/>
      <c r="C90" s="7"/>
      <c r="D90" s="49" t="s">
        <v>222</v>
      </c>
      <c r="E90" s="80"/>
      <c r="F90" s="81" t="s">
        <v>223</v>
      </c>
      <c r="G90" s="82"/>
      <c r="H90" s="82" t="s">
        <v>49</v>
      </c>
      <c r="I90" s="82"/>
      <c r="J90" s="82"/>
      <c r="K90" s="82"/>
      <c r="L90" s="82"/>
      <c r="M90" s="82"/>
      <c r="N90" s="82"/>
      <c r="O90" s="55"/>
      <c r="P90" s="82"/>
      <c r="Q90" s="57">
        <v>15</v>
      </c>
      <c r="R90" s="133">
        <v>300000000</v>
      </c>
      <c r="S90" s="57">
        <v>15</v>
      </c>
      <c r="T90" s="133">
        <v>350000000</v>
      </c>
      <c r="U90" s="57">
        <f t="shared" si="24"/>
        <v>30</v>
      </c>
      <c r="V90" s="57">
        <f t="shared" si="24"/>
        <v>650000000</v>
      </c>
      <c r="W90" s="53"/>
      <c r="X90" s="64"/>
    </row>
    <row r="91" spans="1:25" ht="75" customHeight="1" x14ac:dyDescent="0.3">
      <c r="A91" s="124"/>
      <c r="B91" s="124"/>
      <c r="C91" s="7"/>
      <c r="D91" s="49"/>
      <c r="E91" s="80"/>
      <c r="F91" s="81" t="s">
        <v>224</v>
      </c>
      <c r="G91" s="82"/>
      <c r="H91" s="82" t="s">
        <v>45</v>
      </c>
      <c r="I91" s="82"/>
      <c r="J91" s="82"/>
      <c r="K91" s="82"/>
      <c r="L91" s="82"/>
      <c r="M91" s="82"/>
      <c r="N91" s="82"/>
      <c r="O91" s="55"/>
      <c r="P91" s="82"/>
      <c r="Q91" s="57">
        <v>1</v>
      </c>
      <c r="R91" s="134"/>
      <c r="S91" s="57">
        <v>1</v>
      </c>
      <c r="T91" s="134"/>
      <c r="U91" s="57">
        <f t="shared" si="24"/>
        <v>2</v>
      </c>
      <c r="V91" s="57">
        <f t="shared" si="24"/>
        <v>0</v>
      </c>
      <c r="W91" s="53"/>
      <c r="X91" s="64"/>
    </row>
    <row r="92" spans="1:25" ht="75" customHeight="1" x14ac:dyDescent="0.3">
      <c r="A92" s="124"/>
      <c r="B92" s="124"/>
      <c r="C92" s="7"/>
      <c r="D92" s="49"/>
      <c r="E92" s="80"/>
      <c r="F92" s="81" t="s">
        <v>225</v>
      </c>
      <c r="G92" s="82"/>
      <c r="H92" s="82" t="s">
        <v>75</v>
      </c>
      <c r="I92" s="82"/>
      <c r="J92" s="82"/>
      <c r="K92" s="82"/>
      <c r="L92" s="82"/>
      <c r="M92" s="82"/>
      <c r="N92" s="82"/>
      <c r="O92" s="55"/>
      <c r="P92" s="82"/>
      <c r="Q92" s="57">
        <v>5</v>
      </c>
      <c r="R92" s="135"/>
      <c r="S92" s="57">
        <v>5</v>
      </c>
      <c r="T92" s="135"/>
      <c r="U92" s="57">
        <f t="shared" si="24"/>
        <v>10</v>
      </c>
      <c r="V92" s="57">
        <f t="shared" si="24"/>
        <v>0</v>
      </c>
      <c r="W92" s="53"/>
      <c r="X92" s="64"/>
    </row>
    <row r="93" spans="1:25" ht="90" x14ac:dyDescent="0.3">
      <c r="A93" s="124"/>
      <c r="B93" s="124"/>
      <c r="C93" s="7"/>
      <c r="D93" s="49" t="s">
        <v>176</v>
      </c>
      <c r="E93" s="80" t="s">
        <v>71</v>
      </c>
      <c r="F93" s="51" t="s">
        <v>118</v>
      </c>
      <c r="G93" s="82">
        <v>10</v>
      </c>
      <c r="H93" s="82" t="s">
        <v>81</v>
      </c>
      <c r="I93" s="82">
        <v>0</v>
      </c>
      <c r="J93" s="82">
        <v>0</v>
      </c>
      <c r="K93" s="82">
        <v>10</v>
      </c>
      <c r="L93" s="82">
        <v>175490700</v>
      </c>
      <c r="M93" s="82">
        <v>2</v>
      </c>
      <c r="N93" s="82">
        <v>68469000</v>
      </c>
      <c r="O93" s="55">
        <v>4</v>
      </c>
      <c r="P93" s="82"/>
      <c r="Q93" s="57">
        <f t="shared" si="30"/>
        <v>12</v>
      </c>
      <c r="R93" s="57">
        <f t="shared" si="30"/>
        <v>0</v>
      </c>
      <c r="S93" s="57">
        <f t="shared" si="25"/>
        <v>24</v>
      </c>
      <c r="T93" s="57">
        <f t="shared" si="25"/>
        <v>0</v>
      </c>
      <c r="U93" s="57">
        <f t="shared" si="24"/>
        <v>52</v>
      </c>
      <c r="V93" s="57">
        <f t="shared" si="24"/>
        <v>243959700</v>
      </c>
      <c r="W93" s="53"/>
      <c r="X93" s="64"/>
    </row>
    <row r="94" spans="1:25" ht="90" x14ac:dyDescent="0.3">
      <c r="A94" s="124"/>
      <c r="B94" s="124"/>
      <c r="C94" s="7"/>
      <c r="D94" s="49" t="s">
        <v>147</v>
      </c>
      <c r="E94" s="80" t="s">
        <v>71</v>
      </c>
      <c r="F94" s="81" t="s">
        <v>165</v>
      </c>
      <c r="G94" s="82">
        <v>10</v>
      </c>
      <c r="H94" s="82" t="s">
        <v>81</v>
      </c>
      <c r="I94" s="82">
        <v>10</v>
      </c>
      <c r="J94" s="82">
        <v>857780000</v>
      </c>
      <c r="K94" s="82">
        <v>0</v>
      </c>
      <c r="L94" s="82">
        <v>0</v>
      </c>
      <c r="M94" s="82">
        <v>0</v>
      </c>
      <c r="N94" s="82">
        <v>0</v>
      </c>
      <c r="O94" s="55">
        <v>0</v>
      </c>
      <c r="P94" s="82">
        <v>0</v>
      </c>
      <c r="Q94" s="57">
        <f t="shared" si="30"/>
        <v>0</v>
      </c>
      <c r="R94" s="57">
        <f t="shared" si="30"/>
        <v>0</v>
      </c>
      <c r="S94" s="57">
        <f t="shared" si="25"/>
        <v>0</v>
      </c>
      <c r="T94" s="57">
        <f t="shared" si="25"/>
        <v>0</v>
      </c>
      <c r="U94" s="57">
        <f t="shared" si="24"/>
        <v>10</v>
      </c>
      <c r="V94" s="57">
        <f t="shared" si="24"/>
        <v>857780000</v>
      </c>
      <c r="W94" s="53"/>
      <c r="X94" s="64"/>
    </row>
    <row r="95" spans="1:25" ht="15" x14ac:dyDescent="0.3">
      <c r="A95" s="124"/>
      <c r="B95" s="124"/>
      <c r="C95" s="7"/>
      <c r="D95" s="49"/>
      <c r="E95" s="80"/>
      <c r="F95" s="81"/>
      <c r="G95" s="82"/>
      <c r="H95" s="82"/>
      <c r="I95" s="82"/>
      <c r="J95" s="82"/>
      <c r="K95" s="82"/>
      <c r="L95" s="82"/>
      <c r="M95" s="82"/>
      <c r="N95" s="82"/>
      <c r="O95" s="55"/>
      <c r="P95" s="82"/>
      <c r="Q95" s="57"/>
      <c r="R95" s="57"/>
      <c r="S95" s="46"/>
      <c r="T95" s="46"/>
      <c r="U95" s="46">
        <f t="shared" si="24"/>
        <v>0</v>
      </c>
      <c r="V95" s="46">
        <f t="shared" si="24"/>
        <v>0</v>
      </c>
      <c r="W95" s="53"/>
      <c r="X95" s="64"/>
    </row>
    <row r="96" spans="1:25" s="29" customFormat="1" ht="67.5" x14ac:dyDescent="0.2">
      <c r="A96" s="17" t="s">
        <v>253</v>
      </c>
      <c r="B96" s="17" t="s">
        <v>254</v>
      </c>
      <c r="C96" s="17" t="s">
        <v>255</v>
      </c>
      <c r="D96" s="40" t="s">
        <v>245</v>
      </c>
      <c r="E96" s="83"/>
      <c r="F96" s="79" t="s">
        <v>166</v>
      </c>
      <c r="G96" s="40">
        <v>25</v>
      </c>
      <c r="H96" s="40" t="s">
        <v>75</v>
      </c>
      <c r="I96" s="82">
        <f>SUM(I97:I110)</f>
        <v>0</v>
      </c>
      <c r="J96" s="82">
        <v>0</v>
      </c>
      <c r="K96" s="40">
        <v>0</v>
      </c>
      <c r="L96" s="84">
        <f>SUM(L97:L110)</f>
        <v>590716100</v>
      </c>
      <c r="M96" s="84">
        <v>1</v>
      </c>
      <c r="N96" s="84">
        <f>SUM(N97:N110)</f>
        <v>852820700</v>
      </c>
      <c r="O96" s="84">
        <v>1</v>
      </c>
      <c r="P96" s="84">
        <f t="shared" ref="P96:T96" si="35">SUM(P97:P110)</f>
        <v>289871500</v>
      </c>
      <c r="Q96" s="84">
        <v>2</v>
      </c>
      <c r="R96" s="84">
        <f>SUM(R97:R110)</f>
        <v>510000000</v>
      </c>
      <c r="S96" s="84">
        <v>2</v>
      </c>
      <c r="T96" s="84">
        <f t="shared" si="35"/>
        <v>510000000</v>
      </c>
      <c r="U96" s="46">
        <f t="shared" si="24"/>
        <v>6</v>
      </c>
      <c r="V96" s="46">
        <f t="shared" si="24"/>
        <v>2753408300</v>
      </c>
      <c r="W96" s="40"/>
      <c r="X96" s="40"/>
    </row>
    <row r="97" spans="1:25" ht="60" x14ac:dyDescent="0.3">
      <c r="A97" s="124"/>
      <c r="B97" s="124"/>
      <c r="C97" s="7"/>
      <c r="D97" s="66" t="s">
        <v>201</v>
      </c>
      <c r="E97" s="85" t="s">
        <v>71</v>
      </c>
      <c r="F97" s="81" t="s">
        <v>123</v>
      </c>
      <c r="G97" s="86">
        <v>196</v>
      </c>
      <c r="H97" s="87" t="s">
        <v>104</v>
      </c>
      <c r="I97" s="88">
        <v>0</v>
      </c>
      <c r="J97" s="88">
        <v>0</v>
      </c>
      <c r="K97" s="88">
        <v>48</v>
      </c>
      <c r="L97" s="87">
        <v>26083500</v>
      </c>
      <c r="M97" s="88">
        <v>48</v>
      </c>
      <c r="N97" s="87">
        <v>21946700</v>
      </c>
      <c r="O97" s="88">
        <v>48</v>
      </c>
      <c r="P97" s="87">
        <v>25406500</v>
      </c>
      <c r="Q97" s="57">
        <v>52</v>
      </c>
      <c r="R97" s="57">
        <v>80000000</v>
      </c>
      <c r="S97" s="57">
        <v>52</v>
      </c>
      <c r="T97" s="57">
        <v>80000000</v>
      </c>
      <c r="U97" s="57">
        <f t="shared" si="24"/>
        <v>248</v>
      </c>
      <c r="V97" s="57">
        <f t="shared" si="24"/>
        <v>233436700</v>
      </c>
      <c r="W97" s="53"/>
      <c r="X97" s="64"/>
      <c r="Y97" s="6"/>
    </row>
    <row r="98" spans="1:25" ht="60" x14ac:dyDescent="0.3">
      <c r="A98" s="124"/>
      <c r="B98" s="124"/>
      <c r="C98" s="7"/>
      <c r="D98" s="66" t="s">
        <v>140</v>
      </c>
      <c r="E98" s="85" t="s">
        <v>71</v>
      </c>
      <c r="F98" s="81" t="s">
        <v>128</v>
      </c>
      <c r="G98" s="86">
        <v>49</v>
      </c>
      <c r="H98" s="88" t="s">
        <v>95</v>
      </c>
      <c r="I98" s="88">
        <v>0</v>
      </c>
      <c r="J98" s="88">
        <v>0</v>
      </c>
      <c r="K98" s="88">
        <v>40</v>
      </c>
      <c r="L98" s="87">
        <v>221890000</v>
      </c>
      <c r="M98" s="88">
        <v>50</v>
      </c>
      <c r="N98" s="87">
        <v>95589000</v>
      </c>
      <c r="O98" s="88">
        <v>50</v>
      </c>
      <c r="P98" s="87">
        <v>43250000</v>
      </c>
      <c r="Q98" s="57"/>
      <c r="R98" s="57"/>
      <c r="S98" s="57">
        <f t="shared" si="25"/>
        <v>0</v>
      </c>
      <c r="T98" s="57">
        <f t="shared" si="25"/>
        <v>0</v>
      </c>
      <c r="U98" s="57">
        <f t="shared" si="24"/>
        <v>140</v>
      </c>
      <c r="V98" s="57">
        <f t="shared" si="24"/>
        <v>360729000</v>
      </c>
      <c r="W98" s="53"/>
      <c r="X98" s="64"/>
      <c r="Y98" s="6"/>
    </row>
    <row r="99" spans="1:25" ht="106.5" customHeight="1" x14ac:dyDescent="0.3">
      <c r="A99" s="124"/>
      <c r="B99" s="124"/>
      <c r="C99" s="7"/>
      <c r="D99" s="66" t="s">
        <v>142</v>
      </c>
      <c r="E99" s="85" t="s">
        <v>71</v>
      </c>
      <c r="F99" s="81" t="s">
        <v>96</v>
      </c>
      <c r="G99" s="86">
        <v>10</v>
      </c>
      <c r="H99" s="87" t="s">
        <v>121</v>
      </c>
      <c r="I99" s="88">
        <v>0</v>
      </c>
      <c r="J99" s="87">
        <v>0</v>
      </c>
      <c r="K99" s="88">
        <v>3</v>
      </c>
      <c r="L99" s="87">
        <v>101487000</v>
      </c>
      <c r="M99" s="88">
        <v>0</v>
      </c>
      <c r="N99" s="87">
        <v>0</v>
      </c>
      <c r="O99" s="88">
        <v>0</v>
      </c>
      <c r="P99" s="87">
        <v>0</v>
      </c>
      <c r="Q99" s="57">
        <f t="shared" si="30"/>
        <v>0</v>
      </c>
      <c r="R99" s="57">
        <f t="shared" si="30"/>
        <v>0</v>
      </c>
      <c r="S99" s="57">
        <f t="shared" si="25"/>
        <v>0</v>
      </c>
      <c r="T99" s="57">
        <f t="shared" si="25"/>
        <v>0</v>
      </c>
      <c r="U99" s="57">
        <f t="shared" si="24"/>
        <v>3</v>
      </c>
      <c r="V99" s="57">
        <f t="shared" si="24"/>
        <v>101487000</v>
      </c>
      <c r="W99" s="53"/>
      <c r="X99" s="64"/>
      <c r="Y99" s="6"/>
    </row>
    <row r="100" spans="1:25" ht="120" x14ac:dyDescent="0.3">
      <c r="A100" s="124"/>
      <c r="B100" s="124"/>
      <c r="C100" s="7"/>
      <c r="D100" s="66"/>
      <c r="E100" s="85" t="s">
        <v>71</v>
      </c>
      <c r="F100" s="81" t="s">
        <v>129</v>
      </c>
      <c r="G100" s="86">
        <v>10</v>
      </c>
      <c r="H100" s="87" t="s">
        <v>121</v>
      </c>
      <c r="I100" s="88">
        <v>0</v>
      </c>
      <c r="J100" s="87">
        <v>0</v>
      </c>
      <c r="K100" s="88">
        <v>0</v>
      </c>
      <c r="L100" s="87">
        <v>0</v>
      </c>
      <c r="M100" s="88">
        <v>4</v>
      </c>
      <c r="N100" s="87">
        <v>65589000</v>
      </c>
      <c r="O100" s="88">
        <v>4</v>
      </c>
      <c r="P100" s="87">
        <v>73865000</v>
      </c>
      <c r="Q100" s="57">
        <v>0</v>
      </c>
      <c r="R100" s="57">
        <v>0</v>
      </c>
      <c r="S100" s="57">
        <f t="shared" si="25"/>
        <v>0</v>
      </c>
      <c r="T100" s="57">
        <f t="shared" si="25"/>
        <v>0</v>
      </c>
      <c r="U100" s="57">
        <f t="shared" ref="U100:V118" si="36">I100+K100+M100+O100+Q100+S100</f>
        <v>8</v>
      </c>
      <c r="V100" s="57">
        <f t="shared" si="36"/>
        <v>139454000</v>
      </c>
      <c r="W100" s="53"/>
      <c r="X100" s="64"/>
      <c r="Y100" s="6"/>
    </row>
    <row r="101" spans="1:25" ht="75" x14ac:dyDescent="0.3">
      <c r="A101" s="124"/>
      <c r="B101" s="124"/>
      <c r="C101" s="7"/>
      <c r="D101" s="66" t="s">
        <v>141</v>
      </c>
      <c r="E101" s="85" t="s">
        <v>71</v>
      </c>
      <c r="F101" s="81" t="s">
        <v>98</v>
      </c>
      <c r="G101" s="86">
        <v>4</v>
      </c>
      <c r="H101" s="87" t="s">
        <v>91</v>
      </c>
      <c r="I101" s="88">
        <v>0</v>
      </c>
      <c r="J101" s="87">
        <v>0</v>
      </c>
      <c r="K101" s="88">
        <v>4</v>
      </c>
      <c r="L101" s="87">
        <v>31458000</v>
      </c>
      <c r="M101" s="88">
        <v>50</v>
      </c>
      <c r="N101" s="87">
        <v>64634000</v>
      </c>
      <c r="O101" s="88">
        <v>50</v>
      </c>
      <c r="P101" s="87">
        <v>69260000</v>
      </c>
      <c r="Q101" s="57">
        <v>0</v>
      </c>
      <c r="R101" s="57">
        <v>0</v>
      </c>
      <c r="S101" s="57">
        <f t="shared" si="25"/>
        <v>0</v>
      </c>
      <c r="T101" s="57">
        <f t="shared" si="25"/>
        <v>0</v>
      </c>
      <c r="U101" s="57">
        <f t="shared" si="36"/>
        <v>104</v>
      </c>
      <c r="V101" s="57">
        <f t="shared" si="36"/>
        <v>165352000</v>
      </c>
      <c r="W101" s="53"/>
      <c r="X101" s="64"/>
      <c r="Y101" s="6"/>
    </row>
    <row r="102" spans="1:25" ht="75" x14ac:dyDescent="0.3">
      <c r="A102" s="124"/>
      <c r="B102" s="124"/>
      <c r="C102" s="7"/>
      <c r="D102" s="89" t="s">
        <v>167</v>
      </c>
      <c r="E102" s="85" t="s">
        <v>71</v>
      </c>
      <c r="F102" s="90" t="s">
        <v>168</v>
      </c>
      <c r="G102" s="91">
        <v>10</v>
      </c>
      <c r="H102" s="92" t="s">
        <v>81</v>
      </c>
      <c r="I102" s="93">
        <v>0</v>
      </c>
      <c r="J102" s="92">
        <v>0</v>
      </c>
      <c r="K102" s="93">
        <v>10</v>
      </c>
      <c r="L102" s="92">
        <v>80900500</v>
      </c>
      <c r="M102" s="93">
        <v>1</v>
      </c>
      <c r="N102" s="92">
        <v>50942500</v>
      </c>
      <c r="O102" s="93">
        <v>0</v>
      </c>
      <c r="P102" s="92">
        <v>0</v>
      </c>
      <c r="Q102" s="57">
        <f t="shared" si="30"/>
        <v>0</v>
      </c>
      <c r="R102" s="57">
        <f t="shared" si="30"/>
        <v>0</v>
      </c>
      <c r="S102" s="57">
        <f t="shared" si="25"/>
        <v>0</v>
      </c>
      <c r="T102" s="57">
        <f t="shared" si="25"/>
        <v>0</v>
      </c>
      <c r="U102" s="57">
        <f t="shared" si="36"/>
        <v>11</v>
      </c>
      <c r="V102" s="57">
        <f t="shared" si="36"/>
        <v>131843000</v>
      </c>
      <c r="W102" s="94"/>
      <c r="X102" s="95"/>
      <c r="Y102" s="6"/>
    </row>
    <row r="103" spans="1:25" ht="63" customHeight="1" x14ac:dyDescent="0.3">
      <c r="A103" s="124"/>
      <c r="B103" s="124"/>
      <c r="C103" s="7"/>
      <c r="D103" s="89" t="s">
        <v>169</v>
      </c>
      <c r="E103" s="85" t="s">
        <v>71</v>
      </c>
      <c r="F103" s="90" t="s">
        <v>170</v>
      </c>
      <c r="G103" s="91">
        <v>1</v>
      </c>
      <c r="H103" s="92" t="s">
        <v>122</v>
      </c>
      <c r="I103" s="93">
        <v>0</v>
      </c>
      <c r="J103" s="92">
        <v>0</v>
      </c>
      <c r="K103" s="93">
        <v>1</v>
      </c>
      <c r="L103" s="92">
        <v>28201500</v>
      </c>
      <c r="M103" s="93">
        <v>1</v>
      </c>
      <c r="N103" s="92">
        <v>19733000</v>
      </c>
      <c r="O103" s="93">
        <v>0</v>
      </c>
      <c r="P103" s="92">
        <v>0</v>
      </c>
      <c r="Q103" s="57">
        <f t="shared" si="30"/>
        <v>0</v>
      </c>
      <c r="R103" s="57">
        <f t="shared" si="30"/>
        <v>0</v>
      </c>
      <c r="S103" s="57">
        <f t="shared" si="25"/>
        <v>0</v>
      </c>
      <c r="T103" s="57">
        <f t="shared" si="25"/>
        <v>0</v>
      </c>
      <c r="U103" s="57">
        <f t="shared" si="36"/>
        <v>2</v>
      </c>
      <c r="V103" s="57">
        <f t="shared" si="36"/>
        <v>47934500</v>
      </c>
      <c r="W103" s="94"/>
      <c r="X103" s="95"/>
      <c r="Y103" s="6"/>
    </row>
    <row r="104" spans="1:25" ht="75" x14ac:dyDescent="0.3">
      <c r="A104" s="124"/>
      <c r="B104" s="124"/>
      <c r="C104" s="7"/>
      <c r="D104" s="89" t="s">
        <v>171</v>
      </c>
      <c r="E104" s="85" t="s">
        <v>71</v>
      </c>
      <c r="F104" s="81" t="s">
        <v>100</v>
      </c>
      <c r="G104" s="91">
        <v>5</v>
      </c>
      <c r="H104" s="92" t="s">
        <v>172</v>
      </c>
      <c r="I104" s="93">
        <v>0</v>
      </c>
      <c r="J104" s="92">
        <v>0</v>
      </c>
      <c r="K104" s="93">
        <v>5</v>
      </c>
      <c r="L104" s="92">
        <v>34293400</v>
      </c>
      <c r="M104" s="93">
        <v>5</v>
      </c>
      <c r="N104" s="92">
        <v>26796500</v>
      </c>
      <c r="O104" s="93">
        <v>0</v>
      </c>
      <c r="P104" s="92">
        <v>0</v>
      </c>
      <c r="Q104" s="57">
        <f t="shared" si="30"/>
        <v>0</v>
      </c>
      <c r="R104" s="57">
        <f t="shared" si="30"/>
        <v>0</v>
      </c>
      <c r="S104" s="57">
        <f t="shared" si="25"/>
        <v>0</v>
      </c>
      <c r="T104" s="57">
        <f t="shared" si="25"/>
        <v>0</v>
      </c>
      <c r="U104" s="57">
        <f t="shared" si="36"/>
        <v>10</v>
      </c>
      <c r="V104" s="57">
        <f t="shared" si="36"/>
        <v>61089900</v>
      </c>
      <c r="W104" s="94"/>
      <c r="X104" s="95"/>
      <c r="Y104" s="6"/>
    </row>
    <row r="105" spans="1:25" ht="137.25" customHeight="1" x14ac:dyDescent="0.3">
      <c r="A105" s="124"/>
      <c r="B105" s="124"/>
      <c r="C105" s="7"/>
      <c r="D105" s="89" t="s">
        <v>177</v>
      </c>
      <c r="E105" s="85" t="s">
        <v>71</v>
      </c>
      <c r="F105" s="81" t="s">
        <v>113</v>
      </c>
      <c r="G105" s="91"/>
      <c r="H105" s="92" t="s">
        <v>178</v>
      </c>
      <c r="I105" s="93">
        <v>0</v>
      </c>
      <c r="J105" s="92">
        <v>0</v>
      </c>
      <c r="K105" s="93">
        <v>0</v>
      </c>
      <c r="L105" s="92">
        <v>0</v>
      </c>
      <c r="M105" s="93">
        <v>30</v>
      </c>
      <c r="N105" s="92">
        <v>448548000</v>
      </c>
      <c r="O105" s="93">
        <v>0</v>
      </c>
      <c r="P105" s="92">
        <v>0</v>
      </c>
      <c r="Q105" s="57">
        <f t="shared" si="30"/>
        <v>0</v>
      </c>
      <c r="R105" s="57">
        <f t="shared" si="30"/>
        <v>0</v>
      </c>
      <c r="S105" s="57">
        <f t="shared" si="25"/>
        <v>0</v>
      </c>
      <c r="T105" s="57">
        <f t="shared" si="25"/>
        <v>0</v>
      </c>
      <c r="U105" s="57">
        <f t="shared" si="36"/>
        <v>30</v>
      </c>
      <c r="V105" s="57">
        <f t="shared" si="36"/>
        <v>448548000</v>
      </c>
      <c r="W105" s="94"/>
      <c r="X105" s="95"/>
      <c r="Y105" s="6"/>
    </row>
    <row r="106" spans="1:25" ht="51" customHeight="1" x14ac:dyDescent="0.3">
      <c r="A106" s="124"/>
      <c r="B106" s="124"/>
      <c r="C106" s="7"/>
      <c r="D106" s="89" t="s">
        <v>97</v>
      </c>
      <c r="E106" s="96" t="s">
        <v>71</v>
      </c>
      <c r="F106" s="90" t="s">
        <v>99</v>
      </c>
      <c r="G106" s="91">
        <v>2</v>
      </c>
      <c r="H106" s="97" t="s">
        <v>59</v>
      </c>
      <c r="I106" s="93">
        <v>0</v>
      </c>
      <c r="J106" s="92">
        <v>0</v>
      </c>
      <c r="K106" s="93">
        <v>1</v>
      </c>
      <c r="L106" s="92">
        <v>40918200</v>
      </c>
      <c r="M106" s="93">
        <v>1</v>
      </c>
      <c r="N106" s="92">
        <v>36841000</v>
      </c>
      <c r="O106" s="93">
        <v>1</v>
      </c>
      <c r="P106" s="92">
        <v>15460000</v>
      </c>
      <c r="Q106" s="57">
        <v>0</v>
      </c>
      <c r="R106" s="57">
        <v>0</v>
      </c>
      <c r="S106" s="57">
        <f t="shared" si="25"/>
        <v>0</v>
      </c>
      <c r="T106" s="57">
        <f t="shared" si="25"/>
        <v>0</v>
      </c>
      <c r="U106" s="57">
        <f t="shared" si="36"/>
        <v>3</v>
      </c>
      <c r="V106" s="57">
        <f t="shared" si="36"/>
        <v>93219200</v>
      </c>
      <c r="W106" s="94"/>
      <c r="X106" s="95"/>
      <c r="Y106" s="6"/>
    </row>
    <row r="107" spans="1:25" ht="60" customHeight="1" x14ac:dyDescent="0.3">
      <c r="A107" s="124"/>
      <c r="B107" s="124"/>
      <c r="C107" s="7"/>
      <c r="D107" s="89" t="s">
        <v>199</v>
      </c>
      <c r="E107" s="96"/>
      <c r="F107" s="90" t="s">
        <v>200</v>
      </c>
      <c r="G107" s="91"/>
      <c r="H107" s="97" t="s">
        <v>75</v>
      </c>
      <c r="I107" s="93"/>
      <c r="J107" s="92"/>
      <c r="K107" s="93"/>
      <c r="L107" s="92"/>
      <c r="M107" s="93"/>
      <c r="N107" s="92"/>
      <c r="O107" s="93"/>
      <c r="P107" s="92"/>
      <c r="Q107" s="57">
        <v>6</v>
      </c>
      <c r="R107" s="57">
        <v>80000000</v>
      </c>
      <c r="S107" s="57">
        <v>6</v>
      </c>
      <c r="T107" s="57">
        <v>80000000</v>
      </c>
      <c r="U107" s="57">
        <f t="shared" si="36"/>
        <v>12</v>
      </c>
      <c r="V107" s="57">
        <f t="shared" si="36"/>
        <v>160000000</v>
      </c>
      <c r="W107" s="94"/>
      <c r="X107" s="95"/>
      <c r="Y107" s="6"/>
    </row>
    <row r="108" spans="1:25" ht="75" customHeight="1" x14ac:dyDescent="0.3">
      <c r="A108" s="124"/>
      <c r="B108" s="124"/>
      <c r="C108" s="7"/>
      <c r="D108" s="89" t="s">
        <v>202</v>
      </c>
      <c r="E108" s="96"/>
      <c r="F108" s="90" t="s">
        <v>203</v>
      </c>
      <c r="G108" s="91"/>
      <c r="H108" s="97" t="s">
        <v>204</v>
      </c>
      <c r="I108" s="93"/>
      <c r="J108" s="92"/>
      <c r="K108" s="93"/>
      <c r="L108" s="92"/>
      <c r="M108" s="93"/>
      <c r="N108" s="92"/>
      <c r="O108" s="93"/>
      <c r="P108" s="92"/>
      <c r="Q108" s="57">
        <v>3600</v>
      </c>
      <c r="R108" s="57">
        <v>120000000</v>
      </c>
      <c r="S108" s="57">
        <v>3600</v>
      </c>
      <c r="T108" s="57">
        <v>120000000</v>
      </c>
      <c r="U108" s="57">
        <f t="shared" si="36"/>
        <v>7200</v>
      </c>
      <c r="V108" s="57">
        <f t="shared" si="36"/>
        <v>240000000</v>
      </c>
      <c r="W108" s="94"/>
      <c r="X108" s="95"/>
      <c r="Y108" s="6"/>
    </row>
    <row r="109" spans="1:25" ht="65.25" customHeight="1" x14ac:dyDescent="0.3">
      <c r="A109" s="124"/>
      <c r="B109" s="124"/>
      <c r="C109" s="7"/>
      <c r="D109" s="89" t="s">
        <v>196</v>
      </c>
      <c r="E109" s="96"/>
      <c r="F109" s="90" t="s">
        <v>197</v>
      </c>
      <c r="G109" s="91"/>
      <c r="H109" s="97" t="s">
        <v>198</v>
      </c>
      <c r="I109" s="93"/>
      <c r="J109" s="92"/>
      <c r="K109" s="93"/>
      <c r="L109" s="92"/>
      <c r="M109" s="93"/>
      <c r="N109" s="92"/>
      <c r="O109" s="93"/>
      <c r="P109" s="92"/>
      <c r="Q109" s="57">
        <v>100</v>
      </c>
      <c r="R109" s="57">
        <v>150000000</v>
      </c>
      <c r="S109" s="57">
        <v>100</v>
      </c>
      <c r="T109" s="57">
        <v>150000000</v>
      </c>
      <c r="U109" s="57">
        <f t="shared" si="36"/>
        <v>200</v>
      </c>
      <c r="V109" s="57">
        <f t="shared" si="36"/>
        <v>300000000</v>
      </c>
      <c r="W109" s="94"/>
      <c r="X109" s="95"/>
      <c r="Y109" s="6"/>
    </row>
    <row r="110" spans="1:25" ht="90" x14ac:dyDescent="0.3">
      <c r="A110" s="124"/>
      <c r="B110" s="124"/>
      <c r="C110" s="7"/>
      <c r="D110" s="66" t="s">
        <v>101</v>
      </c>
      <c r="E110" s="85" t="s">
        <v>71</v>
      </c>
      <c r="F110" s="81" t="s">
        <v>102</v>
      </c>
      <c r="G110" s="86">
        <v>3</v>
      </c>
      <c r="H110" s="88" t="s">
        <v>110</v>
      </c>
      <c r="I110" s="88">
        <v>0</v>
      </c>
      <c r="J110" s="88">
        <v>0</v>
      </c>
      <c r="K110" s="88">
        <v>12</v>
      </c>
      <c r="L110" s="87">
        <v>25484000</v>
      </c>
      <c r="M110" s="88">
        <v>12</v>
      </c>
      <c r="N110" s="87">
        <v>22201000</v>
      </c>
      <c r="O110" s="88">
        <v>12</v>
      </c>
      <c r="P110" s="87">
        <v>62630000</v>
      </c>
      <c r="Q110" s="57">
        <v>12</v>
      </c>
      <c r="R110" s="57">
        <v>80000000</v>
      </c>
      <c r="S110" s="57">
        <v>12</v>
      </c>
      <c r="T110" s="57">
        <v>80000000</v>
      </c>
      <c r="U110" s="57">
        <f t="shared" si="36"/>
        <v>60</v>
      </c>
      <c r="V110" s="57">
        <f t="shared" si="36"/>
        <v>270315000</v>
      </c>
      <c r="W110" s="53"/>
      <c r="X110" s="64"/>
      <c r="Y110" s="6"/>
    </row>
    <row r="111" spans="1:25" ht="15" x14ac:dyDescent="0.3">
      <c r="A111" s="124"/>
      <c r="B111" s="124"/>
      <c r="C111" s="7"/>
      <c r="D111" s="66"/>
      <c r="E111" s="85"/>
      <c r="F111" s="81"/>
      <c r="G111" s="86"/>
      <c r="H111" s="88"/>
      <c r="I111" s="88"/>
      <c r="J111" s="88"/>
      <c r="K111" s="88"/>
      <c r="L111" s="87"/>
      <c r="M111" s="88"/>
      <c r="N111" s="87"/>
      <c r="O111" s="88"/>
      <c r="P111" s="87"/>
      <c r="Q111" s="57"/>
      <c r="R111" s="57"/>
      <c r="S111" s="57"/>
      <c r="T111" s="57"/>
      <c r="U111" s="57"/>
      <c r="V111" s="57"/>
      <c r="W111" s="53"/>
      <c r="X111" s="64"/>
      <c r="Y111" s="6"/>
    </row>
    <row r="112" spans="1:25" s="5" customFormat="1" ht="72.75" customHeight="1" x14ac:dyDescent="0.2">
      <c r="A112" s="127"/>
      <c r="B112" s="17" t="s">
        <v>256</v>
      </c>
      <c r="C112" s="17" t="s">
        <v>257</v>
      </c>
      <c r="D112" s="40" t="s">
        <v>246</v>
      </c>
      <c r="E112" s="85" t="s">
        <v>71</v>
      </c>
      <c r="F112" s="79" t="s">
        <v>183</v>
      </c>
      <c r="G112" s="102"/>
      <c r="H112" s="103" t="s">
        <v>258</v>
      </c>
      <c r="I112" s="103">
        <v>77</v>
      </c>
      <c r="J112" s="103"/>
      <c r="K112" s="128">
        <v>80.599999999999994</v>
      </c>
      <c r="L112" s="104"/>
      <c r="M112" s="128">
        <v>83</v>
      </c>
      <c r="N112" s="104"/>
      <c r="O112" s="128">
        <v>85.5</v>
      </c>
      <c r="P112" s="104"/>
      <c r="Q112" s="129">
        <v>87.9</v>
      </c>
      <c r="R112" s="46">
        <f>SUM(R113:R118)</f>
        <v>1260000000</v>
      </c>
      <c r="S112" s="129">
        <v>90.3</v>
      </c>
      <c r="T112" s="46">
        <f>SUM(T113:T118)</f>
        <v>1450000000</v>
      </c>
      <c r="U112" s="46">
        <f t="shared" si="36"/>
        <v>504.3</v>
      </c>
      <c r="V112" s="46">
        <f t="shared" si="36"/>
        <v>2710000000</v>
      </c>
      <c r="W112" s="44"/>
      <c r="X112" s="48"/>
      <c r="Y112" s="28"/>
    </row>
    <row r="113" spans="1:25" ht="60" x14ac:dyDescent="0.3">
      <c r="A113" s="124"/>
      <c r="B113" s="124"/>
      <c r="C113" s="7"/>
      <c r="D113" s="130" t="s">
        <v>184</v>
      </c>
      <c r="E113" s="85" t="s">
        <v>71</v>
      </c>
      <c r="F113" s="81" t="s">
        <v>185</v>
      </c>
      <c r="G113" s="86"/>
      <c r="H113" s="88" t="s">
        <v>81</v>
      </c>
      <c r="I113" s="88"/>
      <c r="J113" s="88"/>
      <c r="K113" s="88"/>
      <c r="L113" s="87"/>
      <c r="M113" s="88"/>
      <c r="N113" s="87"/>
      <c r="O113" s="88"/>
      <c r="P113" s="87"/>
      <c r="Q113" s="57">
        <v>7</v>
      </c>
      <c r="R113" s="133">
        <v>350000000</v>
      </c>
      <c r="S113" s="57">
        <v>8</v>
      </c>
      <c r="T113" s="133">
        <v>400000000</v>
      </c>
      <c r="U113" s="57">
        <f t="shared" si="36"/>
        <v>15</v>
      </c>
      <c r="V113" s="57">
        <f t="shared" si="36"/>
        <v>750000000</v>
      </c>
      <c r="W113" s="53"/>
      <c r="X113" s="64"/>
      <c r="Y113" s="6"/>
    </row>
    <row r="114" spans="1:25" ht="75" x14ac:dyDescent="0.3">
      <c r="A114" s="124"/>
      <c r="B114" s="124"/>
      <c r="C114" s="7"/>
      <c r="D114" s="131"/>
      <c r="E114" s="85" t="s">
        <v>71</v>
      </c>
      <c r="F114" s="81" t="s">
        <v>187</v>
      </c>
      <c r="G114" s="86"/>
      <c r="H114" s="88" t="s">
        <v>81</v>
      </c>
      <c r="I114" s="88"/>
      <c r="J114" s="88"/>
      <c r="K114" s="88"/>
      <c r="L114" s="87"/>
      <c r="M114" s="88"/>
      <c r="N114" s="87"/>
      <c r="O114" s="88"/>
      <c r="P114" s="87"/>
      <c r="Q114" s="57">
        <v>7</v>
      </c>
      <c r="R114" s="134"/>
      <c r="S114" s="57"/>
      <c r="T114" s="134"/>
      <c r="U114" s="57">
        <f t="shared" si="36"/>
        <v>7</v>
      </c>
      <c r="V114" s="57">
        <f t="shared" si="36"/>
        <v>0</v>
      </c>
      <c r="W114" s="53"/>
      <c r="X114" s="64"/>
      <c r="Y114" s="6"/>
    </row>
    <row r="115" spans="1:25" ht="45" x14ac:dyDescent="0.3">
      <c r="A115" s="124"/>
      <c r="B115" s="124"/>
      <c r="C115" s="7"/>
      <c r="D115" s="132"/>
      <c r="E115" s="85" t="s">
        <v>71</v>
      </c>
      <c r="F115" s="81" t="s">
        <v>188</v>
      </c>
      <c r="G115" s="86"/>
      <c r="H115" s="88" t="s">
        <v>104</v>
      </c>
      <c r="I115" s="88"/>
      <c r="J115" s="88"/>
      <c r="K115" s="88"/>
      <c r="L115" s="87"/>
      <c r="M115" s="88"/>
      <c r="N115" s="87"/>
      <c r="O115" s="88"/>
      <c r="P115" s="87"/>
      <c r="Q115" s="57">
        <v>1</v>
      </c>
      <c r="R115" s="135"/>
      <c r="S115" s="57"/>
      <c r="T115" s="135"/>
      <c r="U115" s="57">
        <f t="shared" si="36"/>
        <v>1</v>
      </c>
      <c r="V115" s="57">
        <f t="shared" si="36"/>
        <v>0</v>
      </c>
      <c r="W115" s="53"/>
      <c r="X115" s="64"/>
      <c r="Y115" s="6"/>
    </row>
    <row r="116" spans="1:25" ht="210" x14ac:dyDescent="0.3">
      <c r="A116" s="124" t="s">
        <v>19</v>
      </c>
      <c r="B116" s="124" t="s">
        <v>21</v>
      </c>
      <c r="C116" s="7"/>
      <c r="D116" s="105" t="s">
        <v>189</v>
      </c>
      <c r="E116" s="85" t="s">
        <v>71</v>
      </c>
      <c r="F116" s="81" t="s">
        <v>190</v>
      </c>
      <c r="G116" s="86"/>
      <c r="H116" s="88" t="s">
        <v>81</v>
      </c>
      <c r="I116" s="88"/>
      <c r="J116" s="88"/>
      <c r="K116" s="88"/>
      <c r="L116" s="87"/>
      <c r="M116" s="88"/>
      <c r="N116" s="87"/>
      <c r="O116" s="88"/>
      <c r="P116" s="87"/>
      <c r="Q116" s="57">
        <v>15</v>
      </c>
      <c r="R116" s="106">
        <v>250000000</v>
      </c>
      <c r="S116" s="57">
        <v>16</v>
      </c>
      <c r="T116" s="106">
        <v>300000000</v>
      </c>
      <c r="U116" s="57">
        <f t="shared" si="36"/>
        <v>31</v>
      </c>
      <c r="V116" s="57">
        <f t="shared" si="36"/>
        <v>550000000</v>
      </c>
      <c r="W116" s="53"/>
      <c r="X116" s="64"/>
      <c r="Y116" s="6"/>
    </row>
    <row r="117" spans="1:25" ht="90" x14ac:dyDescent="0.3">
      <c r="A117" s="7"/>
      <c r="B117" s="7"/>
      <c r="C117" s="7"/>
      <c r="D117" s="105" t="s">
        <v>191</v>
      </c>
      <c r="E117" s="85" t="s">
        <v>71</v>
      </c>
      <c r="F117" s="81" t="s">
        <v>192</v>
      </c>
      <c r="G117" s="86"/>
      <c r="H117" s="88" t="s">
        <v>186</v>
      </c>
      <c r="I117" s="88"/>
      <c r="J117" s="88"/>
      <c r="K117" s="88"/>
      <c r="L117" s="87"/>
      <c r="M117" s="88"/>
      <c r="N117" s="87"/>
      <c r="O117" s="88"/>
      <c r="P117" s="87"/>
      <c r="Q117" s="57">
        <v>10</v>
      </c>
      <c r="R117" s="106">
        <v>450000000</v>
      </c>
      <c r="S117" s="57">
        <v>10</v>
      </c>
      <c r="T117" s="106">
        <v>500000000</v>
      </c>
      <c r="U117" s="57">
        <f t="shared" si="36"/>
        <v>20</v>
      </c>
      <c r="V117" s="57">
        <f t="shared" si="36"/>
        <v>950000000</v>
      </c>
      <c r="W117" s="53"/>
      <c r="X117" s="64"/>
      <c r="Y117" s="6"/>
    </row>
    <row r="118" spans="1:25" ht="75" x14ac:dyDescent="0.3">
      <c r="A118" s="7"/>
      <c r="B118" s="7"/>
      <c r="C118" s="7"/>
      <c r="D118" s="105" t="s">
        <v>193</v>
      </c>
      <c r="E118" s="85" t="s">
        <v>71</v>
      </c>
      <c r="F118" s="81" t="s">
        <v>194</v>
      </c>
      <c r="G118" s="86"/>
      <c r="H118" s="88" t="s">
        <v>195</v>
      </c>
      <c r="I118" s="88"/>
      <c r="J118" s="88"/>
      <c r="K118" s="88"/>
      <c r="L118" s="87"/>
      <c r="M118" s="88"/>
      <c r="N118" s="87"/>
      <c r="O118" s="88"/>
      <c r="P118" s="87"/>
      <c r="Q118" s="57">
        <v>150</v>
      </c>
      <c r="R118" s="106">
        <v>210000000</v>
      </c>
      <c r="S118" s="57">
        <v>200</v>
      </c>
      <c r="T118" s="106">
        <v>250000000</v>
      </c>
      <c r="U118" s="57">
        <f t="shared" si="36"/>
        <v>350</v>
      </c>
      <c r="V118" s="57">
        <f t="shared" si="36"/>
        <v>460000000</v>
      </c>
      <c r="W118" s="53"/>
      <c r="X118" s="64"/>
      <c r="Y118" s="6"/>
    </row>
    <row r="119" spans="1:25" ht="13.5" customHeight="1" x14ac:dyDescent="0.3">
      <c r="A119" s="7"/>
      <c r="B119" s="7"/>
      <c r="C119" s="7"/>
      <c r="D119" s="49"/>
      <c r="E119" s="80"/>
      <c r="F119" s="51"/>
      <c r="G119" s="53"/>
      <c r="H119" s="53"/>
      <c r="I119" s="98"/>
      <c r="J119" s="54"/>
      <c r="K119" s="53"/>
      <c r="L119" s="55"/>
      <c r="M119" s="53"/>
      <c r="N119" s="55"/>
      <c r="O119" s="53"/>
      <c r="P119" s="55"/>
      <c r="Q119" s="98"/>
      <c r="R119" s="55"/>
      <c r="S119" s="98"/>
      <c r="T119" s="55"/>
      <c r="U119" s="53"/>
      <c r="V119" s="55"/>
      <c r="W119" s="53"/>
      <c r="X119" s="64"/>
    </row>
    <row r="120" spans="1:25" s="5" customFormat="1" ht="30.75" customHeight="1" x14ac:dyDescent="0.2">
      <c r="A120" s="19"/>
      <c r="B120" s="19"/>
      <c r="C120" s="19"/>
      <c r="D120" s="136" t="s">
        <v>139</v>
      </c>
      <c r="E120" s="136"/>
      <c r="F120" s="136"/>
      <c r="G120" s="33"/>
      <c r="H120" s="33"/>
      <c r="I120" s="32">
        <f>I10+I25+I32+I35+I49+I66+I69+I72+I79+I86+I96+I112+I121</f>
        <v>548541</v>
      </c>
      <c r="J120" s="32">
        <f t="shared" ref="J120:V120" si="37">J10+J25+J32+J35+J49+J66+J69+J72+J79+J86+J96+J112+J121</f>
        <v>4225440909</v>
      </c>
      <c r="K120" s="32">
        <f t="shared" si="37"/>
        <v>18446.599999999999</v>
      </c>
      <c r="L120" s="32">
        <f t="shared" si="37"/>
        <v>3718677210</v>
      </c>
      <c r="M120" s="32">
        <f t="shared" si="37"/>
        <v>19022</v>
      </c>
      <c r="N120" s="32">
        <f t="shared" si="37"/>
        <v>3749859700</v>
      </c>
      <c r="O120" s="32">
        <f t="shared" si="37"/>
        <v>21272.5</v>
      </c>
      <c r="P120" s="32">
        <f t="shared" si="37"/>
        <v>3738025000</v>
      </c>
      <c r="Q120" s="32">
        <f t="shared" si="37"/>
        <v>400103864.89999998</v>
      </c>
      <c r="R120" s="32">
        <f t="shared" si="37"/>
        <v>14165030000</v>
      </c>
      <c r="S120" s="32">
        <f t="shared" si="37"/>
        <v>400127419.30000001</v>
      </c>
      <c r="T120" s="32">
        <f t="shared" si="37"/>
        <v>15819450000</v>
      </c>
      <c r="U120" s="32">
        <f t="shared" si="37"/>
        <v>800838566.29999995</v>
      </c>
      <c r="V120" s="32">
        <f t="shared" si="37"/>
        <v>45416482819</v>
      </c>
      <c r="W120" s="34"/>
      <c r="X120" s="35"/>
    </row>
    <row r="121" spans="1:25" ht="16.5" customHeight="1" x14ac:dyDescent="0.25">
      <c r="D121" s="8"/>
      <c r="E121" s="8"/>
      <c r="F121" s="8"/>
      <c r="G121" s="6"/>
      <c r="H121" s="6"/>
      <c r="I121" s="8"/>
      <c r="J121" s="9"/>
      <c r="K121" s="8"/>
      <c r="L121" s="9"/>
      <c r="M121" s="8"/>
      <c r="N121" s="9"/>
      <c r="O121" s="8"/>
      <c r="P121" s="9"/>
      <c r="Q121" s="8"/>
      <c r="R121" s="31"/>
      <c r="S121" s="8"/>
      <c r="T121" s="9"/>
      <c r="U121" s="6"/>
      <c r="V121" s="9"/>
      <c r="W121" s="6"/>
      <c r="X121" s="10"/>
    </row>
    <row r="122" spans="1:25" ht="18" x14ac:dyDescent="0.25">
      <c r="I122" s="112"/>
      <c r="J122" s="112"/>
      <c r="K122" s="112"/>
      <c r="L122" s="112"/>
      <c r="M122" s="112"/>
      <c r="N122" s="112"/>
      <c r="O122" s="112"/>
      <c r="P122" s="112"/>
      <c r="Q122" s="137" t="s">
        <v>259</v>
      </c>
      <c r="R122" s="137"/>
      <c r="S122" s="137"/>
      <c r="T122" s="137"/>
      <c r="U122" s="137"/>
      <c r="V122" s="137"/>
      <c r="W122" s="137"/>
      <c r="X122" s="11"/>
    </row>
    <row r="123" spans="1:25" ht="18" x14ac:dyDescent="0.25">
      <c r="Q123" s="168" t="s">
        <v>179</v>
      </c>
      <c r="R123" s="168"/>
      <c r="S123" s="168"/>
      <c r="T123" s="168"/>
      <c r="U123" s="168"/>
      <c r="V123" s="168"/>
      <c r="W123" s="168"/>
      <c r="X123" s="11"/>
    </row>
    <row r="124" spans="1:25" ht="18" x14ac:dyDescent="0.25">
      <c r="Q124" s="169"/>
      <c r="R124" s="170"/>
      <c r="S124" s="169"/>
      <c r="T124" s="170"/>
      <c r="U124" s="171"/>
      <c r="V124" s="171"/>
      <c r="W124" s="171"/>
      <c r="X124" s="11"/>
    </row>
    <row r="125" spans="1:25" ht="18" x14ac:dyDescent="0.25">
      <c r="I125" s="112"/>
      <c r="J125" s="112"/>
      <c r="K125" s="112"/>
      <c r="L125" s="112"/>
      <c r="M125" s="112"/>
      <c r="N125" s="112"/>
      <c r="O125" s="112"/>
      <c r="P125" s="112"/>
      <c r="Q125" s="169"/>
      <c r="R125" s="170"/>
      <c r="S125" s="169"/>
      <c r="T125" s="170"/>
      <c r="U125" s="171"/>
      <c r="V125" s="171"/>
      <c r="W125" s="171"/>
      <c r="X125" s="11"/>
    </row>
    <row r="126" spans="1:25" ht="21" customHeight="1" x14ac:dyDescent="0.25">
      <c r="Q126" s="169"/>
      <c r="R126" s="170"/>
      <c r="S126" s="169"/>
      <c r="T126" s="170"/>
      <c r="U126" s="172"/>
      <c r="V126" s="172"/>
      <c r="W126" s="172"/>
    </row>
    <row r="127" spans="1:25" ht="12" customHeight="1" x14ac:dyDescent="0.25">
      <c r="Q127" s="169"/>
      <c r="R127" s="170"/>
      <c r="S127" s="169"/>
      <c r="T127" s="170"/>
      <c r="U127" s="172"/>
      <c r="V127" s="172"/>
      <c r="W127" s="172"/>
    </row>
    <row r="128" spans="1:25" ht="18" x14ac:dyDescent="0.25">
      <c r="Q128" s="173" t="s">
        <v>180</v>
      </c>
      <c r="R128" s="173"/>
      <c r="S128" s="173"/>
      <c r="T128" s="173"/>
      <c r="U128" s="173"/>
      <c r="V128" s="173"/>
      <c r="W128" s="173"/>
      <c r="X128" s="12"/>
    </row>
    <row r="129" spans="1:24" ht="18" x14ac:dyDescent="0.25">
      <c r="Q129" s="174" t="s">
        <v>181</v>
      </c>
      <c r="R129" s="174"/>
      <c r="S129" s="174"/>
      <c r="T129" s="174"/>
      <c r="U129" s="174"/>
      <c r="V129" s="174"/>
      <c r="W129" s="174"/>
      <c r="X129" s="13"/>
    </row>
    <row r="135" spans="1:24" s="100" customFormat="1" x14ac:dyDescent="0.25">
      <c r="A135" s="110"/>
      <c r="B135" s="110"/>
      <c r="C135" s="110"/>
      <c r="D135" s="2"/>
      <c r="E135" s="2"/>
      <c r="F135" s="3"/>
      <c r="G135" s="3"/>
      <c r="H135" s="3"/>
      <c r="K135" s="14"/>
      <c r="R135" s="3"/>
      <c r="T135" s="3"/>
      <c r="U135" s="3"/>
      <c r="V135" s="3"/>
      <c r="W135" s="3"/>
    </row>
  </sheetData>
  <mergeCells count="40">
    <mergeCell ref="A5:A8"/>
    <mergeCell ref="B5:B8"/>
    <mergeCell ref="C5:C8"/>
    <mergeCell ref="D1:X1"/>
    <mergeCell ref="D2:X2"/>
    <mergeCell ref="D3:X3"/>
    <mergeCell ref="D5:D8"/>
    <mergeCell ref="E5:F8"/>
    <mergeCell ref="G5:G8"/>
    <mergeCell ref="H5:H8"/>
    <mergeCell ref="I5:V5"/>
    <mergeCell ref="W5:W8"/>
    <mergeCell ref="X5:X8"/>
    <mergeCell ref="U6:V7"/>
    <mergeCell ref="I6:J7"/>
    <mergeCell ref="K6:L7"/>
    <mergeCell ref="E9:F9"/>
    <mergeCell ref="R36:R37"/>
    <mergeCell ref="T36:T37"/>
    <mergeCell ref="D38:D41"/>
    <mergeCell ref="R38:R41"/>
    <mergeCell ref="T38:T41"/>
    <mergeCell ref="M6:N7"/>
    <mergeCell ref="O6:P7"/>
    <mergeCell ref="Q6:R7"/>
    <mergeCell ref="S6:T7"/>
    <mergeCell ref="R42:R43"/>
    <mergeCell ref="T42:T43"/>
    <mergeCell ref="R87:R89"/>
    <mergeCell ref="T87:T89"/>
    <mergeCell ref="R90:R92"/>
    <mergeCell ref="T90:T92"/>
    <mergeCell ref="Q129:W129"/>
    <mergeCell ref="Q128:W128"/>
    <mergeCell ref="D113:D115"/>
    <mergeCell ref="R113:R115"/>
    <mergeCell ref="T113:T115"/>
    <mergeCell ref="D120:F120"/>
    <mergeCell ref="Q123:W123"/>
    <mergeCell ref="Q122:W122"/>
  </mergeCells>
  <pageMargins left="0.49" right="0.23622047244094491" top="0.4" bottom="0.51181102362204722" header="0.42" footer="0.31496062992125984"/>
  <pageSetup paperSize="9" scale="50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Matrik Renstra 2019 baru</vt:lpstr>
      <vt:lpstr>'Matrik Renstra 2019 baru'!Print_Area</vt:lpstr>
      <vt:lpstr>'Matrik Renstra 2019 baru'!Print_Titles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2019-04-26T04:03:03Z</cp:lastPrinted>
  <dcterms:created xsi:type="dcterms:W3CDTF">2017-04-18T05:02:55Z</dcterms:created>
  <dcterms:modified xsi:type="dcterms:W3CDTF">2019-04-26T04:09:17Z</dcterms:modified>
</cp:coreProperties>
</file>